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13_ncr:1_{9F0BC0C4-964E-479C-9996-7BF5A7A06626}" xr6:coauthVersionLast="47" xr6:coauthVersionMax="47" xr10:uidLastSave="{00000000-0000-0000-0000-000000000000}"/>
  <bookViews>
    <workbookView xWindow="-120" yWindow="-120" windowWidth="20730" windowHeight="11040" activeTab="1" xr2:uid="{69C023E0-D45B-4082-A18C-6ECB2F862767}"/>
  </bookViews>
  <sheets>
    <sheet name="SALES 2023" sheetId="1" r:id="rId1"/>
    <sheet name="EXPENSES 2023" sheetId="3" r:id="rId2"/>
    <sheet name="INCOME STATEMENT 2023" sheetId="2" r:id="rId3"/>
  </sheets>
  <definedNames>
    <definedName name="nimol">'SALES 2023'!$C$3:$F$6</definedName>
    <definedName name="ProdTable">'SALES 2023'!$K$10:$O$11</definedName>
    <definedName name="SRPtable">'SALES 2023'!$C$4:$E$8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" l="1"/>
  <c r="J18" i="2"/>
  <c r="J15" i="2"/>
  <c r="K32" i="1"/>
  <c r="F15" i="2" l="1"/>
  <c r="G15" i="2"/>
  <c r="H15" i="2"/>
  <c r="I15" i="2"/>
  <c r="E15" i="2" l="1"/>
  <c r="N80" i="3" l="1"/>
  <c r="M80" i="3"/>
  <c r="L80" i="3"/>
  <c r="K80" i="3"/>
  <c r="J80" i="3"/>
  <c r="I80" i="3"/>
  <c r="H80" i="3"/>
  <c r="N79" i="3"/>
  <c r="M79" i="3"/>
  <c r="L79" i="3"/>
  <c r="K79" i="3"/>
  <c r="J79" i="3"/>
  <c r="I79" i="3"/>
  <c r="H79" i="3"/>
  <c r="N78" i="3"/>
  <c r="M78" i="3"/>
  <c r="L78" i="3"/>
  <c r="K78" i="3"/>
  <c r="J78" i="3"/>
  <c r="I78" i="3"/>
  <c r="H78" i="3"/>
  <c r="N77" i="3"/>
  <c r="M77" i="3"/>
  <c r="L77" i="3"/>
  <c r="K77" i="3"/>
  <c r="J77" i="3"/>
  <c r="I77" i="3"/>
  <c r="H77" i="3"/>
  <c r="N76" i="3"/>
  <c r="M76" i="3"/>
  <c r="L76" i="3"/>
  <c r="K76" i="3"/>
  <c r="J76" i="3"/>
  <c r="I76" i="3"/>
  <c r="H76" i="3"/>
  <c r="N75" i="3"/>
  <c r="M75" i="3"/>
  <c r="L75" i="3"/>
  <c r="K75" i="3"/>
  <c r="J75" i="3"/>
  <c r="I75" i="3"/>
  <c r="H75" i="3"/>
  <c r="N74" i="3"/>
  <c r="M74" i="3"/>
  <c r="L74" i="3"/>
  <c r="K74" i="3"/>
  <c r="J74" i="3"/>
  <c r="I74" i="3"/>
  <c r="H74" i="3"/>
  <c r="N73" i="3"/>
  <c r="M73" i="3"/>
  <c r="L73" i="3"/>
  <c r="K73" i="3"/>
  <c r="J73" i="3"/>
  <c r="I73" i="3"/>
  <c r="H73" i="3"/>
  <c r="N72" i="3"/>
  <c r="M72" i="3"/>
  <c r="L72" i="3"/>
  <c r="K72" i="3"/>
  <c r="J72" i="3"/>
  <c r="I72" i="3"/>
  <c r="H72" i="3"/>
  <c r="N71" i="3"/>
  <c r="M71" i="3"/>
  <c r="L71" i="3"/>
  <c r="K71" i="3"/>
  <c r="J71" i="3"/>
  <c r="I71" i="3"/>
  <c r="H71" i="3"/>
  <c r="N67" i="3"/>
  <c r="M67" i="3"/>
  <c r="L67" i="3"/>
  <c r="K67" i="3"/>
  <c r="J67" i="3"/>
  <c r="I67" i="3"/>
  <c r="H67" i="3"/>
  <c r="N66" i="3"/>
  <c r="M66" i="3"/>
  <c r="L66" i="3"/>
  <c r="K66" i="3"/>
  <c r="J66" i="3"/>
  <c r="I66" i="3"/>
  <c r="H66" i="3"/>
  <c r="N65" i="3"/>
  <c r="M65" i="3"/>
  <c r="L65" i="3"/>
  <c r="K65" i="3"/>
  <c r="J65" i="3"/>
  <c r="I65" i="3"/>
  <c r="H65" i="3"/>
  <c r="N64" i="3"/>
  <c r="M64" i="3"/>
  <c r="L64" i="3"/>
  <c r="K64" i="3"/>
  <c r="J64" i="3"/>
  <c r="I64" i="3"/>
  <c r="H64" i="3"/>
  <c r="N63" i="3"/>
  <c r="M63" i="3"/>
  <c r="L63" i="3"/>
  <c r="K63" i="3"/>
  <c r="J63" i="3"/>
  <c r="I63" i="3"/>
  <c r="H63" i="3"/>
  <c r="N62" i="3"/>
  <c r="M62" i="3"/>
  <c r="L62" i="3"/>
  <c r="K62" i="3"/>
  <c r="J62" i="3"/>
  <c r="I62" i="3"/>
  <c r="H62" i="3"/>
  <c r="N61" i="3"/>
  <c r="M61" i="3"/>
  <c r="L61" i="3"/>
  <c r="K61" i="3"/>
  <c r="J61" i="3"/>
  <c r="I61" i="3"/>
  <c r="H61" i="3"/>
  <c r="N60" i="3"/>
  <c r="M60" i="3"/>
  <c r="L60" i="3"/>
  <c r="K60" i="3"/>
  <c r="J60" i="3"/>
  <c r="I60" i="3"/>
  <c r="H60" i="3"/>
  <c r="N59" i="3"/>
  <c r="M59" i="3"/>
  <c r="L59" i="3"/>
  <c r="K59" i="3"/>
  <c r="J59" i="3"/>
  <c r="I59" i="3"/>
  <c r="H59" i="3"/>
  <c r="N58" i="3"/>
  <c r="M58" i="3"/>
  <c r="L58" i="3"/>
  <c r="K58" i="3"/>
  <c r="J58" i="3"/>
  <c r="I58" i="3"/>
  <c r="H58" i="3"/>
  <c r="N41" i="3"/>
  <c r="M41" i="3"/>
  <c r="L41" i="3"/>
  <c r="K41" i="3"/>
  <c r="J41" i="3"/>
  <c r="I41" i="3"/>
  <c r="H41" i="3"/>
  <c r="N40" i="3"/>
  <c r="M40" i="3"/>
  <c r="L40" i="3"/>
  <c r="K40" i="3"/>
  <c r="J40" i="3"/>
  <c r="I40" i="3"/>
  <c r="H40" i="3"/>
  <c r="N39" i="3"/>
  <c r="M39" i="3"/>
  <c r="L39" i="3"/>
  <c r="K39" i="3"/>
  <c r="J39" i="3"/>
  <c r="I39" i="3"/>
  <c r="H39" i="3"/>
  <c r="N38" i="3"/>
  <c r="M38" i="3"/>
  <c r="L38" i="3"/>
  <c r="K38" i="3"/>
  <c r="J38" i="3"/>
  <c r="I38" i="3"/>
  <c r="H38" i="3"/>
  <c r="N37" i="3"/>
  <c r="M37" i="3"/>
  <c r="L37" i="3"/>
  <c r="K37" i="3"/>
  <c r="J37" i="3"/>
  <c r="I37" i="3"/>
  <c r="H37" i="3"/>
  <c r="N36" i="3"/>
  <c r="M36" i="3"/>
  <c r="L36" i="3"/>
  <c r="K36" i="3"/>
  <c r="J36" i="3"/>
  <c r="I36" i="3"/>
  <c r="H36" i="3"/>
  <c r="N35" i="3"/>
  <c r="M35" i="3"/>
  <c r="L35" i="3"/>
  <c r="K35" i="3"/>
  <c r="J35" i="3"/>
  <c r="I35" i="3"/>
  <c r="H35" i="3"/>
  <c r="N34" i="3"/>
  <c r="M34" i="3"/>
  <c r="L34" i="3"/>
  <c r="K34" i="3"/>
  <c r="J34" i="3"/>
  <c r="I34" i="3"/>
  <c r="H34" i="3"/>
  <c r="N33" i="3"/>
  <c r="M33" i="3"/>
  <c r="L33" i="3"/>
  <c r="K33" i="3"/>
  <c r="J33" i="3"/>
  <c r="I33" i="3"/>
  <c r="H33" i="3"/>
  <c r="N32" i="3"/>
  <c r="M32" i="3"/>
  <c r="L32" i="3"/>
  <c r="K32" i="3"/>
  <c r="J32" i="3"/>
  <c r="I32" i="3"/>
  <c r="H32" i="3"/>
  <c r="N28" i="3"/>
  <c r="M28" i="3"/>
  <c r="L28" i="3"/>
  <c r="K28" i="3"/>
  <c r="J28" i="3"/>
  <c r="I28" i="3"/>
  <c r="H28" i="3"/>
  <c r="N27" i="3"/>
  <c r="M27" i="3"/>
  <c r="L27" i="3"/>
  <c r="K27" i="3"/>
  <c r="J27" i="3"/>
  <c r="I27" i="3"/>
  <c r="H27" i="3"/>
  <c r="N26" i="3"/>
  <c r="M26" i="3"/>
  <c r="L26" i="3"/>
  <c r="K26" i="3"/>
  <c r="J26" i="3"/>
  <c r="I26" i="3"/>
  <c r="H26" i="3"/>
  <c r="N25" i="3"/>
  <c r="M25" i="3"/>
  <c r="L25" i="3"/>
  <c r="K25" i="3"/>
  <c r="J25" i="3"/>
  <c r="I25" i="3"/>
  <c r="H25" i="3"/>
  <c r="N24" i="3"/>
  <c r="M24" i="3"/>
  <c r="L24" i="3"/>
  <c r="K24" i="3"/>
  <c r="J24" i="3"/>
  <c r="I24" i="3"/>
  <c r="H24" i="3"/>
  <c r="N23" i="3"/>
  <c r="M23" i="3"/>
  <c r="L23" i="3"/>
  <c r="K23" i="3"/>
  <c r="J23" i="3"/>
  <c r="I23" i="3"/>
  <c r="H23" i="3"/>
  <c r="N22" i="3"/>
  <c r="M22" i="3"/>
  <c r="L22" i="3"/>
  <c r="K22" i="3"/>
  <c r="J22" i="3"/>
  <c r="I22" i="3"/>
  <c r="H22" i="3"/>
  <c r="N21" i="3"/>
  <c r="M21" i="3"/>
  <c r="L21" i="3"/>
  <c r="K21" i="3"/>
  <c r="J21" i="3"/>
  <c r="I21" i="3"/>
  <c r="H21" i="3"/>
  <c r="N20" i="3"/>
  <c r="M20" i="3"/>
  <c r="L20" i="3"/>
  <c r="K20" i="3"/>
  <c r="J20" i="3"/>
  <c r="I20" i="3"/>
  <c r="H20" i="3"/>
  <c r="N19" i="3"/>
  <c r="M19" i="3"/>
  <c r="L19" i="3"/>
  <c r="K19" i="3"/>
  <c r="J19" i="3"/>
  <c r="I19" i="3"/>
  <c r="H19" i="3"/>
  <c r="N54" i="3"/>
  <c r="M54" i="3"/>
  <c r="L54" i="3"/>
  <c r="K54" i="3"/>
  <c r="J54" i="3"/>
  <c r="I54" i="3"/>
  <c r="H54" i="3"/>
  <c r="N53" i="3"/>
  <c r="M53" i="3"/>
  <c r="L53" i="3"/>
  <c r="K53" i="3"/>
  <c r="J53" i="3"/>
  <c r="I53" i="3"/>
  <c r="H53" i="3"/>
  <c r="N52" i="3"/>
  <c r="M52" i="3"/>
  <c r="L52" i="3"/>
  <c r="K52" i="3"/>
  <c r="J52" i="3"/>
  <c r="I52" i="3"/>
  <c r="H52" i="3"/>
  <c r="N51" i="3"/>
  <c r="M51" i="3"/>
  <c r="L51" i="3"/>
  <c r="K51" i="3"/>
  <c r="J51" i="3"/>
  <c r="I51" i="3"/>
  <c r="H51" i="3"/>
  <c r="N50" i="3"/>
  <c r="M50" i="3"/>
  <c r="L50" i="3"/>
  <c r="K50" i="3"/>
  <c r="J50" i="3"/>
  <c r="I50" i="3"/>
  <c r="H50" i="3"/>
  <c r="N49" i="3"/>
  <c r="M49" i="3"/>
  <c r="L49" i="3"/>
  <c r="K49" i="3"/>
  <c r="J49" i="3"/>
  <c r="I49" i="3"/>
  <c r="H49" i="3"/>
  <c r="N48" i="3"/>
  <c r="M48" i="3"/>
  <c r="L48" i="3"/>
  <c r="K48" i="3"/>
  <c r="J48" i="3"/>
  <c r="I48" i="3"/>
  <c r="H48" i="3"/>
  <c r="N47" i="3"/>
  <c r="M47" i="3"/>
  <c r="L47" i="3"/>
  <c r="K47" i="3"/>
  <c r="J47" i="3"/>
  <c r="I47" i="3"/>
  <c r="H47" i="3"/>
  <c r="N46" i="3"/>
  <c r="M46" i="3"/>
  <c r="L46" i="3"/>
  <c r="K46" i="3"/>
  <c r="J46" i="3"/>
  <c r="I46" i="3"/>
  <c r="H46" i="3"/>
  <c r="N45" i="3"/>
  <c r="M45" i="3"/>
  <c r="L45" i="3"/>
  <c r="K45" i="3"/>
  <c r="J45" i="3"/>
  <c r="I45" i="3"/>
  <c r="H45" i="3"/>
  <c r="J43" i="3" l="1"/>
  <c r="F23" i="2" s="1"/>
  <c r="N43" i="3"/>
  <c r="F27" i="2" s="1"/>
  <c r="H43" i="3"/>
  <c r="F16" i="2" s="1"/>
  <c r="F17" i="2" s="1"/>
  <c r="F19" i="2" s="1"/>
  <c r="F20" i="2" s="1"/>
  <c r="L43" i="3"/>
  <c r="F25" i="2" s="1"/>
  <c r="J82" i="3"/>
  <c r="I23" i="2" s="1"/>
  <c r="N82" i="3"/>
  <c r="I27" i="2" s="1"/>
  <c r="H82" i="3"/>
  <c r="I16" i="2" s="1"/>
  <c r="I17" i="2" s="1"/>
  <c r="I19" i="2" s="1"/>
  <c r="I20" i="2" s="1"/>
  <c r="L82" i="3"/>
  <c r="I25" i="2" s="1"/>
  <c r="K56" i="3"/>
  <c r="G24" i="2" s="1"/>
  <c r="J24" i="2" s="1"/>
  <c r="I43" i="3"/>
  <c r="F22" i="2" s="1"/>
  <c r="J56" i="3"/>
  <c r="G23" i="2" s="1"/>
  <c r="J23" i="2" s="1"/>
  <c r="N56" i="3"/>
  <c r="G27" i="2" s="1"/>
  <c r="I56" i="3"/>
  <c r="G22" i="2" s="1"/>
  <c r="M56" i="3"/>
  <c r="G26" i="2" s="1"/>
  <c r="K43" i="3"/>
  <c r="F24" i="2" s="1"/>
  <c r="M43" i="3"/>
  <c r="F26" i="2" s="1"/>
  <c r="H56" i="3"/>
  <c r="G16" i="2" s="1"/>
  <c r="L56" i="3"/>
  <c r="G25" i="2" s="1"/>
  <c r="J25" i="2" s="1"/>
  <c r="J69" i="3"/>
  <c r="H23" i="2" s="1"/>
  <c r="N69" i="3"/>
  <c r="H27" i="2" s="1"/>
  <c r="H69" i="3"/>
  <c r="H16" i="2" s="1"/>
  <c r="H17" i="2" s="1"/>
  <c r="H19" i="2" s="1"/>
  <c r="H20" i="2" s="1"/>
  <c r="L69" i="3"/>
  <c r="H25" i="2" s="1"/>
  <c r="K69" i="3"/>
  <c r="H24" i="2" s="1"/>
  <c r="I69" i="3"/>
  <c r="H22" i="2" s="1"/>
  <c r="M69" i="3"/>
  <c r="H26" i="2" s="1"/>
  <c r="I82" i="3"/>
  <c r="I22" i="2" s="1"/>
  <c r="M82" i="3"/>
  <c r="I26" i="2" s="1"/>
  <c r="K82" i="3"/>
  <c r="I24" i="2" s="1"/>
  <c r="H6" i="3"/>
  <c r="O141" i="1"/>
  <c r="N141" i="1"/>
  <c r="M141" i="1"/>
  <c r="L141" i="1"/>
  <c r="K141" i="1"/>
  <c r="O140" i="1"/>
  <c r="N140" i="1"/>
  <c r="M140" i="1"/>
  <c r="L140" i="1"/>
  <c r="K140" i="1"/>
  <c r="O139" i="1"/>
  <c r="N139" i="1"/>
  <c r="M139" i="1"/>
  <c r="L139" i="1"/>
  <c r="K139" i="1"/>
  <c r="O138" i="1"/>
  <c r="N138" i="1"/>
  <c r="M138" i="1"/>
  <c r="L138" i="1"/>
  <c r="K138" i="1"/>
  <c r="O137" i="1"/>
  <c r="N137" i="1"/>
  <c r="M137" i="1"/>
  <c r="L137" i="1"/>
  <c r="K137" i="1"/>
  <c r="O136" i="1"/>
  <c r="N136" i="1"/>
  <c r="M136" i="1"/>
  <c r="L136" i="1"/>
  <c r="K136" i="1"/>
  <c r="O135" i="1"/>
  <c r="N135" i="1"/>
  <c r="M135" i="1"/>
  <c r="L135" i="1"/>
  <c r="K135" i="1"/>
  <c r="O134" i="1"/>
  <c r="N134" i="1"/>
  <c r="M134" i="1"/>
  <c r="L134" i="1"/>
  <c r="K134" i="1"/>
  <c r="O133" i="1"/>
  <c r="N133" i="1"/>
  <c r="M133" i="1"/>
  <c r="L133" i="1"/>
  <c r="K133" i="1"/>
  <c r="O132" i="1"/>
  <c r="N132" i="1"/>
  <c r="M132" i="1"/>
  <c r="L132" i="1"/>
  <c r="K132" i="1"/>
  <c r="O131" i="1"/>
  <c r="N131" i="1"/>
  <c r="M131" i="1"/>
  <c r="L131" i="1"/>
  <c r="O130" i="1"/>
  <c r="N130" i="1"/>
  <c r="M130" i="1"/>
  <c r="L130" i="1"/>
  <c r="K130" i="1"/>
  <c r="O129" i="1"/>
  <c r="N129" i="1"/>
  <c r="M129" i="1"/>
  <c r="L129" i="1"/>
  <c r="K129" i="1"/>
  <c r="O128" i="1"/>
  <c r="N128" i="1"/>
  <c r="M128" i="1"/>
  <c r="L128" i="1"/>
  <c r="K128" i="1"/>
  <c r="O127" i="1"/>
  <c r="N127" i="1"/>
  <c r="M127" i="1"/>
  <c r="L127" i="1"/>
  <c r="K127" i="1"/>
  <c r="O126" i="1"/>
  <c r="N126" i="1"/>
  <c r="M126" i="1"/>
  <c r="L126" i="1"/>
  <c r="K126" i="1"/>
  <c r="M125" i="1"/>
  <c r="L125" i="1"/>
  <c r="O124" i="1"/>
  <c r="N124" i="1"/>
  <c r="M124" i="1"/>
  <c r="L124" i="1"/>
  <c r="K124" i="1"/>
  <c r="O123" i="1"/>
  <c r="N123" i="1"/>
  <c r="M123" i="1"/>
  <c r="L123" i="1"/>
  <c r="K123" i="1"/>
  <c r="K122" i="1"/>
  <c r="J140" i="1"/>
  <c r="J141" i="1"/>
  <c r="I140" i="1"/>
  <c r="G140" i="1"/>
  <c r="F140" i="1"/>
  <c r="L119" i="1"/>
  <c r="M118" i="1"/>
  <c r="N117" i="1"/>
  <c r="M114" i="1"/>
  <c r="N113" i="1"/>
  <c r="M110" i="1"/>
  <c r="N109" i="1"/>
  <c r="M106" i="1"/>
  <c r="N105" i="1"/>
  <c r="L103" i="1"/>
  <c r="M102" i="1"/>
  <c r="N101" i="1"/>
  <c r="J118" i="1"/>
  <c r="L118" i="1" s="1"/>
  <c r="J119" i="1"/>
  <c r="O119" i="1" s="1"/>
  <c r="I118" i="1"/>
  <c r="N118" i="1" s="1"/>
  <c r="I119" i="1"/>
  <c r="M119" i="1" s="1"/>
  <c r="G118" i="1"/>
  <c r="G119" i="1"/>
  <c r="F118" i="1"/>
  <c r="J74" i="1"/>
  <c r="L74" i="1" s="1"/>
  <c r="J75" i="1"/>
  <c r="O75" i="1" s="1"/>
  <c r="G74" i="1"/>
  <c r="I74" i="1" s="1"/>
  <c r="G75" i="1"/>
  <c r="I75" i="1" s="1"/>
  <c r="F74" i="1"/>
  <c r="J52" i="1"/>
  <c r="L52" i="1" s="1"/>
  <c r="J53" i="1"/>
  <c r="O53" i="1" s="1"/>
  <c r="G52" i="1"/>
  <c r="I52" i="1" s="1"/>
  <c r="G53" i="1"/>
  <c r="I53" i="1" s="1"/>
  <c r="L53" i="1" s="1"/>
  <c r="F52" i="1"/>
  <c r="F53" i="1"/>
  <c r="J30" i="1"/>
  <c r="N30" i="1" s="1"/>
  <c r="J31" i="1"/>
  <c r="K31" i="1" s="1"/>
  <c r="G30" i="1"/>
  <c r="I30" i="1" s="1"/>
  <c r="F30" i="1"/>
  <c r="J96" i="1"/>
  <c r="L96" i="1" s="1"/>
  <c r="G96" i="1"/>
  <c r="I96" i="1" s="1"/>
  <c r="F96" i="1"/>
  <c r="I6" i="3"/>
  <c r="N30" i="3"/>
  <c r="E27" i="2" s="1"/>
  <c r="J30" i="3"/>
  <c r="E23" i="2" s="1"/>
  <c r="K7" i="3"/>
  <c r="K8" i="3"/>
  <c r="K9" i="3"/>
  <c r="K10" i="3"/>
  <c r="K11" i="3"/>
  <c r="K12" i="3"/>
  <c r="K13" i="3"/>
  <c r="K14" i="3"/>
  <c r="K15" i="3"/>
  <c r="N7" i="3"/>
  <c r="N8" i="3"/>
  <c r="N9" i="3"/>
  <c r="N10" i="3"/>
  <c r="N11" i="3"/>
  <c r="N12" i="3"/>
  <c r="N13" i="3"/>
  <c r="N14" i="3"/>
  <c r="N15" i="3"/>
  <c r="M7" i="3"/>
  <c r="M8" i="3"/>
  <c r="M9" i="3"/>
  <c r="M10" i="3"/>
  <c r="M11" i="3"/>
  <c r="M12" i="3"/>
  <c r="M13" i="3"/>
  <c r="M14" i="3"/>
  <c r="M15" i="3"/>
  <c r="L7" i="3"/>
  <c r="L8" i="3"/>
  <c r="L9" i="3"/>
  <c r="L10" i="3"/>
  <c r="L11" i="3"/>
  <c r="L12" i="3"/>
  <c r="L13" i="3"/>
  <c r="L14" i="3"/>
  <c r="L15" i="3"/>
  <c r="J7" i="3"/>
  <c r="J8" i="3"/>
  <c r="J9" i="3"/>
  <c r="J10" i="3"/>
  <c r="J11" i="3"/>
  <c r="J12" i="3"/>
  <c r="J13" i="3"/>
  <c r="J14" i="3"/>
  <c r="J15" i="3"/>
  <c r="I7" i="3"/>
  <c r="I8" i="3"/>
  <c r="I9" i="3"/>
  <c r="I10" i="3"/>
  <c r="I11" i="3"/>
  <c r="I12" i="3"/>
  <c r="I13" i="3"/>
  <c r="I14" i="3"/>
  <c r="I15" i="3"/>
  <c r="H7" i="3"/>
  <c r="H8" i="3"/>
  <c r="H9" i="3"/>
  <c r="H10" i="3"/>
  <c r="H11" i="3"/>
  <c r="H12" i="3"/>
  <c r="H13" i="3"/>
  <c r="H14" i="3"/>
  <c r="H15" i="3"/>
  <c r="K6" i="3"/>
  <c r="M6" i="3"/>
  <c r="L6" i="3"/>
  <c r="J6" i="3"/>
  <c r="N6" i="3"/>
  <c r="G141" i="1"/>
  <c r="I141" i="1" s="1"/>
  <c r="F141" i="1"/>
  <c r="J139" i="1"/>
  <c r="G139" i="1"/>
  <c r="I139" i="1" s="1"/>
  <c r="F139" i="1"/>
  <c r="J138" i="1"/>
  <c r="G138" i="1"/>
  <c r="I138" i="1" s="1"/>
  <c r="F138" i="1"/>
  <c r="J137" i="1"/>
  <c r="G137" i="1"/>
  <c r="I137" i="1" s="1"/>
  <c r="F137" i="1"/>
  <c r="J136" i="1"/>
  <c r="G136" i="1"/>
  <c r="I136" i="1" s="1"/>
  <c r="F136" i="1"/>
  <c r="J135" i="1"/>
  <c r="G135" i="1"/>
  <c r="I135" i="1" s="1"/>
  <c r="F135" i="1"/>
  <c r="J134" i="1"/>
  <c r="G134" i="1"/>
  <c r="I134" i="1" s="1"/>
  <c r="F134" i="1"/>
  <c r="J133" i="1"/>
  <c r="G133" i="1"/>
  <c r="I133" i="1" s="1"/>
  <c r="F133" i="1"/>
  <c r="J132" i="1"/>
  <c r="G132" i="1"/>
  <c r="I132" i="1" s="1"/>
  <c r="F132" i="1"/>
  <c r="J131" i="1"/>
  <c r="G131" i="1"/>
  <c r="I131" i="1" s="1"/>
  <c r="K131" i="1" s="1"/>
  <c r="F131" i="1"/>
  <c r="J130" i="1"/>
  <c r="G130" i="1"/>
  <c r="I130" i="1" s="1"/>
  <c r="F130" i="1"/>
  <c r="J129" i="1"/>
  <c r="G129" i="1"/>
  <c r="I129" i="1" s="1"/>
  <c r="F129" i="1"/>
  <c r="J128" i="1"/>
  <c r="G128" i="1"/>
  <c r="I128" i="1" s="1"/>
  <c r="F128" i="1"/>
  <c r="J127" i="1"/>
  <c r="G127" i="1"/>
  <c r="I127" i="1" s="1"/>
  <c r="F127" i="1"/>
  <c r="J126" i="1"/>
  <c r="G126" i="1"/>
  <c r="I126" i="1" s="1"/>
  <c r="F126" i="1"/>
  <c r="J125" i="1"/>
  <c r="O125" i="1" s="1"/>
  <c r="G125" i="1"/>
  <c r="I125" i="1" s="1"/>
  <c r="F125" i="1"/>
  <c r="J124" i="1"/>
  <c r="G124" i="1"/>
  <c r="I124" i="1" s="1"/>
  <c r="F124" i="1"/>
  <c r="J123" i="1"/>
  <c r="G123" i="1"/>
  <c r="I123" i="1" s="1"/>
  <c r="F123" i="1"/>
  <c r="J122" i="1"/>
  <c r="N122" i="1" s="1"/>
  <c r="G122" i="1"/>
  <c r="I122" i="1" s="1"/>
  <c r="F122" i="1"/>
  <c r="F119" i="1"/>
  <c r="J117" i="1"/>
  <c r="M117" i="1" s="1"/>
  <c r="G117" i="1"/>
  <c r="I117" i="1" s="1"/>
  <c r="F117" i="1"/>
  <c r="J116" i="1"/>
  <c r="N116" i="1" s="1"/>
  <c r="G116" i="1"/>
  <c r="I116" i="1" s="1"/>
  <c r="F116" i="1"/>
  <c r="J115" i="1"/>
  <c r="O115" i="1" s="1"/>
  <c r="G115" i="1"/>
  <c r="I115" i="1" s="1"/>
  <c r="L115" i="1" s="1"/>
  <c r="F115" i="1"/>
  <c r="J114" i="1"/>
  <c r="L114" i="1" s="1"/>
  <c r="G114" i="1"/>
  <c r="I114" i="1" s="1"/>
  <c r="F114" i="1"/>
  <c r="J113" i="1"/>
  <c r="M113" i="1" s="1"/>
  <c r="G113" i="1"/>
  <c r="I113" i="1" s="1"/>
  <c r="F113" i="1"/>
  <c r="J112" i="1"/>
  <c r="N112" i="1" s="1"/>
  <c r="G112" i="1"/>
  <c r="I112" i="1" s="1"/>
  <c r="F112" i="1"/>
  <c r="J111" i="1"/>
  <c r="O111" i="1" s="1"/>
  <c r="G111" i="1"/>
  <c r="I111" i="1" s="1"/>
  <c r="L111" i="1" s="1"/>
  <c r="F111" i="1"/>
  <c r="J110" i="1"/>
  <c r="L110" i="1" s="1"/>
  <c r="G110" i="1"/>
  <c r="I110" i="1" s="1"/>
  <c r="F110" i="1"/>
  <c r="J109" i="1"/>
  <c r="M109" i="1" s="1"/>
  <c r="G109" i="1"/>
  <c r="I109" i="1" s="1"/>
  <c r="F109" i="1"/>
  <c r="J108" i="1"/>
  <c r="N108" i="1" s="1"/>
  <c r="G108" i="1"/>
  <c r="I108" i="1" s="1"/>
  <c r="F108" i="1"/>
  <c r="J107" i="1"/>
  <c r="O107" i="1" s="1"/>
  <c r="G107" i="1"/>
  <c r="I107" i="1" s="1"/>
  <c r="L107" i="1" s="1"/>
  <c r="F107" i="1"/>
  <c r="J106" i="1"/>
  <c r="L106" i="1" s="1"/>
  <c r="G106" i="1"/>
  <c r="I106" i="1" s="1"/>
  <c r="F106" i="1"/>
  <c r="J105" i="1"/>
  <c r="M105" i="1" s="1"/>
  <c r="G105" i="1"/>
  <c r="I105" i="1" s="1"/>
  <c r="F105" i="1"/>
  <c r="J104" i="1"/>
  <c r="N104" i="1" s="1"/>
  <c r="G104" i="1"/>
  <c r="I104" i="1" s="1"/>
  <c r="F104" i="1"/>
  <c r="J103" i="1"/>
  <c r="O103" i="1" s="1"/>
  <c r="G103" i="1"/>
  <c r="I103" i="1" s="1"/>
  <c r="F103" i="1"/>
  <c r="J102" i="1"/>
  <c r="L102" i="1" s="1"/>
  <c r="G102" i="1"/>
  <c r="I102" i="1" s="1"/>
  <c r="F102" i="1"/>
  <c r="J101" i="1"/>
  <c r="M101" i="1" s="1"/>
  <c r="G101" i="1"/>
  <c r="I101" i="1" s="1"/>
  <c r="F101" i="1"/>
  <c r="J100" i="1"/>
  <c r="N100" i="1" s="1"/>
  <c r="G100" i="1"/>
  <c r="I100" i="1" s="1"/>
  <c r="F100" i="1"/>
  <c r="J97" i="1"/>
  <c r="O97" i="1" s="1"/>
  <c r="G97" i="1"/>
  <c r="I97" i="1" s="1"/>
  <c r="F97" i="1"/>
  <c r="J95" i="1"/>
  <c r="M95" i="1" s="1"/>
  <c r="G95" i="1"/>
  <c r="I95" i="1" s="1"/>
  <c r="F95" i="1"/>
  <c r="J94" i="1"/>
  <c r="N94" i="1" s="1"/>
  <c r="G94" i="1"/>
  <c r="I94" i="1" s="1"/>
  <c r="F94" i="1"/>
  <c r="J93" i="1"/>
  <c r="O93" i="1" s="1"/>
  <c r="G93" i="1"/>
  <c r="I93" i="1" s="1"/>
  <c r="F93" i="1"/>
  <c r="J92" i="1"/>
  <c r="L92" i="1" s="1"/>
  <c r="G92" i="1"/>
  <c r="I92" i="1" s="1"/>
  <c r="F92" i="1"/>
  <c r="J91" i="1"/>
  <c r="M91" i="1" s="1"/>
  <c r="G91" i="1"/>
  <c r="I91" i="1" s="1"/>
  <c r="F91" i="1"/>
  <c r="J90" i="1"/>
  <c r="N90" i="1" s="1"/>
  <c r="G90" i="1"/>
  <c r="I90" i="1" s="1"/>
  <c r="F90" i="1"/>
  <c r="J89" i="1"/>
  <c r="O89" i="1" s="1"/>
  <c r="G89" i="1"/>
  <c r="I89" i="1" s="1"/>
  <c r="F89" i="1"/>
  <c r="J88" i="1"/>
  <c r="L88" i="1" s="1"/>
  <c r="G88" i="1"/>
  <c r="I88" i="1" s="1"/>
  <c r="F88" i="1"/>
  <c r="J87" i="1"/>
  <c r="G87" i="1"/>
  <c r="I87" i="1" s="1"/>
  <c r="F87" i="1"/>
  <c r="J86" i="1"/>
  <c r="N86" i="1" s="1"/>
  <c r="G86" i="1"/>
  <c r="I86" i="1" s="1"/>
  <c r="F86" i="1"/>
  <c r="J85" i="1"/>
  <c r="O85" i="1" s="1"/>
  <c r="G85" i="1"/>
  <c r="I85" i="1" s="1"/>
  <c r="F85" i="1"/>
  <c r="J84" i="1"/>
  <c r="L84" i="1" s="1"/>
  <c r="G84" i="1"/>
  <c r="I84" i="1" s="1"/>
  <c r="F84" i="1"/>
  <c r="J83" i="1"/>
  <c r="M83" i="1" s="1"/>
  <c r="G83" i="1"/>
  <c r="I83" i="1" s="1"/>
  <c r="F83" i="1"/>
  <c r="J82" i="1"/>
  <c r="N82" i="1" s="1"/>
  <c r="G82" i="1"/>
  <c r="I82" i="1" s="1"/>
  <c r="F82" i="1"/>
  <c r="J81" i="1"/>
  <c r="O81" i="1" s="1"/>
  <c r="G81" i="1"/>
  <c r="I81" i="1" s="1"/>
  <c r="F81" i="1"/>
  <c r="J80" i="1"/>
  <c r="L80" i="1" s="1"/>
  <c r="G80" i="1"/>
  <c r="I80" i="1" s="1"/>
  <c r="F80" i="1"/>
  <c r="J79" i="1"/>
  <c r="G79" i="1"/>
  <c r="I79" i="1" s="1"/>
  <c r="F79" i="1"/>
  <c r="J78" i="1"/>
  <c r="N78" i="1" s="1"/>
  <c r="G78" i="1"/>
  <c r="I78" i="1" s="1"/>
  <c r="F78" i="1"/>
  <c r="F75" i="1"/>
  <c r="J73" i="1"/>
  <c r="M73" i="1" s="1"/>
  <c r="G73" i="1"/>
  <c r="I73" i="1" s="1"/>
  <c r="F73" i="1"/>
  <c r="J72" i="1"/>
  <c r="N72" i="1" s="1"/>
  <c r="G72" i="1"/>
  <c r="I72" i="1" s="1"/>
  <c r="F72" i="1"/>
  <c r="J71" i="1"/>
  <c r="G71" i="1"/>
  <c r="I71" i="1" s="1"/>
  <c r="F71" i="1"/>
  <c r="J70" i="1"/>
  <c r="L70" i="1" s="1"/>
  <c r="G70" i="1"/>
  <c r="I70" i="1" s="1"/>
  <c r="F70" i="1"/>
  <c r="J69" i="1"/>
  <c r="M69" i="1" s="1"/>
  <c r="G69" i="1"/>
  <c r="I69" i="1" s="1"/>
  <c r="F69" i="1"/>
  <c r="J68" i="1"/>
  <c r="N68" i="1" s="1"/>
  <c r="G68" i="1"/>
  <c r="I68" i="1" s="1"/>
  <c r="F68" i="1"/>
  <c r="J67" i="1"/>
  <c r="O67" i="1" s="1"/>
  <c r="G67" i="1"/>
  <c r="I67" i="1" s="1"/>
  <c r="F67" i="1"/>
  <c r="J66" i="1"/>
  <c r="G66" i="1"/>
  <c r="I66" i="1" s="1"/>
  <c r="F66" i="1"/>
  <c r="J65" i="1"/>
  <c r="M65" i="1" s="1"/>
  <c r="G65" i="1"/>
  <c r="I65" i="1" s="1"/>
  <c r="F65" i="1"/>
  <c r="J64" i="1"/>
  <c r="N64" i="1" s="1"/>
  <c r="G64" i="1"/>
  <c r="I64" i="1" s="1"/>
  <c r="F64" i="1"/>
  <c r="J63" i="1"/>
  <c r="O63" i="1" s="1"/>
  <c r="G63" i="1"/>
  <c r="I63" i="1" s="1"/>
  <c r="F63" i="1"/>
  <c r="J62" i="1"/>
  <c r="G62" i="1"/>
  <c r="I62" i="1" s="1"/>
  <c r="F62" i="1"/>
  <c r="J61" i="1"/>
  <c r="G61" i="1"/>
  <c r="I61" i="1" s="1"/>
  <c r="F61" i="1"/>
  <c r="J60" i="1"/>
  <c r="N60" i="1" s="1"/>
  <c r="G60" i="1"/>
  <c r="I60" i="1" s="1"/>
  <c r="F60" i="1"/>
  <c r="J59" i="1"/>
  <c r="O59" i="1" s="1"/>
  <c r="G59" i="1"/>
  <c r="I59" i="1" s="1"/>
  <c r="F59" i="1"/>
  <c r="J58" i="1"/>
  <c r="L58" i="1" s="1"/>
  <c r="G58" i="1"/>
  <c r="I58" i="1" s="1"/>
  <c r="F58" i="1"/>
  <c r="J57" i="1"/>
  <c r="M57" i="1" s="1"/>
  <c r="G57" i="1"/>
  <c r="I57" i="1" s="1"/>
  <c r="F57" i="1"/>
  <c r="J56" i="1"/>
  <c r="N56" i="1" s="1"/>
  <c r="G56" i="1"/>
  <c r="I56" i="1" s="1"/>
  <c r="F56" i="1"/>
  <c r="G35" i="1"/>
  <c r="G36" i="1"/>
  <c r="I36" i="1" s="1"/>
  <c r="G37" i="1"/>
  <c r="I37" i="1" s="1"/>
  <c r="G38" i="1"/>
  <c r="G39" i="1"/>
  <c r="I39" i="1" s="1"/>
  <c r="G40" i="1"/>
  <c r="I40" i="1" s="1"/>
  <c r="G41" i="1"/>
  <c r="G42" i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J51" i="1"/>
  <c r="M51" i="1" s="1"/>
  <c r="J50" i="1"/>
  <c r="N50" i="1" s="1"/>
  <c r="J49" i="1"/>
  <c r="J48" i="1"/>
  <c r="L48" i="1" s="1"/>
  <c r="J47" i="1"/>
  <c r="M47" i="1" s="1"/>
  <c r="J46" i="1"/>
  <c r="N46" i="1" s="1"/>
  <c r="J45" i="1"/>
  <c r="O45" i="1" s="1"/>
  <c r="J44" i="1"/>
  <c r="L44" i="1" s="1"/>
  <c r="J43" i="1"/>
  <c r="M43" i="1" s="1"/>
  <c r="J42" i="1"/>
  <c r="N42" i="1" s="1"/>
  <c r="J41" i="1"/>
  <c r="O41" i="1" s="1"/>
  <c r="J40" i="1"/>
  <c r="L40" i="1" s="1"/>
  <c r="J39" i="1"/>
  <c r="M39" i="1" s="1"/>
  <c r="J38" i="1"/>
  <c r="N38" i="1" s="1"/>
  <c r="J37" i="1"/>
  <c r="O37" i="1" s="1"/>
  <c r="J36" i="1"/>
  <c r="L36" i="1" s="1"/>
  <c r="J35" i="1"/>
  <c r="J34" i="1"/>
  <c r="N34" i="1" s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I42" i="1"/>
  <c r="I41" i="1"/>
  <c r="I38" i="1"/>
  <c r="I35" i="1"/>
  <c r="F34" i="1"/>
  <c r="J13" i="1"/>
  <c r="N13" i="1" s="1"/>
  <c r="J14" i="1"/>
  <c r="J15" i="1"/>
  <c r="M15" i="1" s="1"/>
  <c r="J16" i="1"/>
  <c r="O16" i="1" s="1"/>
  <c r="J17" i="1"/>
  <c r="O17" i="1" s="1"/>
  <c r="J18" i="1"/>
  <c r="N18" i="1" s="1"/>
  <c r="J19" i="1"/>
  <c r="M19" i="1" s="1"/>
  <c r="J20" i="1"/>
  <c r="O20" i="1" s="1"/>
  <c r="J21" i="1"/>
  <c r="N21" i="1" s="1"/>
  <c r="J22" i="1"/>
  <c r="J23" i="1"/>
  <c r="M23" i="1" s="1"/>
  <c r="J24" i="1"/>
  <c r="O24" i="1" s="1"/>
  <c r="J25" i="1"/>
  <c r="O25" i="1" s="1"/>
  <c r="J26" i="1"/>
  <c r="N26" i="1" s="1"/>
  <c r="J27" i="1"/>
  <c r="M27" i="1" s="1"/>
  <c r="J28" i="1"/>
  <c r="O28" i="1" s="1"/>
  <c r="J29" i="1"/>
  <c r="N29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G16" i="1"/>
  <c r="I16" i="1" s="1"/>
  <c r="G17" i="1"/>
  <c r="G18" i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1" i="1"/>
  <c r="I31" i="1" s="1"/>
  <c r="J12" i="1"/>
  <c r="L12" i="1" s="1"/>
  <c r="G34" i="1"/>
  <c r="I34" i="1" s="1"/>
  <c r="G12" i="1"/>
  <c r="I12" i="1" s="1"/>
  <c r="F12" i="1"/>
  <c r="I17" i="1"/>
  <c r="I18" i="1"/>
  <c r="G13" i="1"/>
  <c r="I13" i="1" s="1"/>
  <c r="G14" i="1"/>
  <c r="I14" i="1" s="1"/>
  <c r="G15" i="1"/>
  <c r="I15" i="1" s="1"/>
  <c r="F13" i="1"/>
  <c r="F14" i="1"/>
  <c r="F15" i="1"/>
  <c r="J26" i="2" l="1"/>
  <c r="J22" i="2"/>
  <c r="J27" i="2"/>
  <c r="G17" i="2"/>
  <c r="G19" i="2" s="1"/>
  <c r="G20" i="2" s="1"/>
  <c r="J16" i="2"/>
  <c r="J17" i="2" s="1"/>
  <c r="J19" i="2" s="1"/>
  <c r="J20" i="2" s="1"/>
  <c r="J28" i="2"/>
  <c r="I28" i="2"/>
  <c r="I29" i="2" s="1"/>
  <c r="F28" i="2"/>
  <c r="F29" i="2" s="1"/>
  <c r="H28" i="2"/>
  <c r="G28" i="2"/>
  <c r="G29" i="2" s="1"/>
  <c r="H29" i="2"/>
  <c r="H17" i="3"/>
  <c r="D16" i="2" s="1"/>
  <c r="D17" i="2" s="1"/>
  <c r="D19" i="2" s="1"/>
  <c r="N125" i="1"/>
  <c r="K125" i="1"/>
  <c r="M61" i="1"/>
  <c r="M17" i="3"/>
  <c r="D26" i="2" s="1"/>
  <c r="K30" i="3"/>
  <c r="E24" i="2" s="1"/>
  <c r="H30" i="3"/>
  <c r="E16" i="2" s="1"/>
  <c r="E17" i="2" s="1"/>
  <c r="E19" i="2" s="1"/>
  <c r="E20" i="2" s="1"/>
  <c r="L30" i="3"/>
  <c r="E25" i="2" s="1"/>
  <c r="I30" i="3"/>
  <c r="E22" i="2" s="1"/>
  <c r="M30" i="3"/>
  <c r="E26" i="2" s="1"/>
  <c r="I17" i="3"/>
  <c r="D22" i="2" s="1"/>
  <c r="N17" i="3"/>
  <c r="D27" i="2" s="1"/>
  <c r="K17" i="3"/>
  <c r="D24" i="2" s="1"/>
  <c r="L17" i="3"/>
  <c r="D25" i="2" s="1"/>
  <c r="J17" i="3"/>
  <c r="D23" i="2" s="1"/>
  <c r="O122" i="1"/>
  <c r="L122" i="1"/>
  <c r="M122" i="1"/>
  <c r="O100" i="1"/>
  <c r="O104" i="1"/>
  <c r="O108" i="1"/>
  <c r="K116" i="1"/>
  <c r="O116" i="1"/>
  <c r="O71" i="1"/>
  <c r="L100" i="1"/>
  <c r="K101" i="1"/>
  <c r="O101" i="1"/>
  <c r="N102" i="1"/>
  <c r="M103" i="1"/>
  <c r="L104" i="1"/>
  <c r="K105" i="1"/>
  <c r="O105" i="1"/>
  <c r="N106" i="1"/>
  <c r="M107" i="1"/>
  <c r="L108" i="1"/>
  <c r="K109" i="1"/>
  <c r="O109" i="1"/>
  <c r="N110" i="1"/>
  <c r="M111" i="1"/>
  <c r="L112" i="1"/>
  <c r="K113" i="1"/>
  <c r="O113" i="1"/>
  <c r="N114" i="1"/>
  <c r="M115" i="1"/>
  <c r="L116" i="1"/>
  <c r="K117" i="1"/>
  <c r="O117" i="1"/>
  <c r="K100" i="1"/>
  <c r="K104" i="1"/>
  <c r="O112" i="1"/>
  <c r="O49" i="1"/>
  <c r="L62" i="1"/>
  <c r="L66" i="1"/>
  <c r="M79" i="1"/>
  <c r="M87" i="1"/>
  <c r="M100" i="1"/>
  <c r="L101" i="1"/>
  <c r="K102" i="1"/>
  <c r="O102" i="1"/>
  <c r="N103" i="1"/>
  <c r="M104" i="1"/>
  <c r="L105" i="1"/>
  <c r="K106" i="1"/>
  <c r="O106" i="1"/>
  <c r="N107" i="1"/>
  <c r="M108" i="1"/>
  <c r="L109" i="1"/>
  <c r="K110" i="1"/>
  <c r="O110" i="1"/>
  <c r="N111" i="1"/>
  <c r="M112" i="1"/>
  <c r="L113" i="1"/>
  <c r="K114" i="1"/>
  <c r="O114" i="1"/>
  <c r="N115" i="1"/>
  <c r="M116" i="1"/>
  <c r="L117" i="1"/>
  <c r="K118" i="1"/>
  <c r="O118" i="1"/>
  <c r="N119" i="1"/>
  <c r="K108" i="1"/>
  <c r="K112" i="1"/>
  <c r="K103" i="1"/>
  <c r="K107" i="1"/>
  <c r="K111" i="1"/>
  <c r="K115" i="1"/>
  <c r="K119" i="1"/>
  <c r="O34" i="1"/>
  <c r="O38" i="1"/>
  <c r="O42" i="1"/>
  <c r="O46" i="1"/>
  <c r="M52" i="1"/>
  <c r="K56" i="1"/>
  <c r="O56" i="1"/>
  <c r="N57" i="1"/>
  <c r="M58" i="1"/>
  <c r="L59" i="1"/>
  <c r="K60" i="1"/>
  <c r="O60" i="1"/>
  <c r="N61" i="1"/>
  <c r="M62" i="1"/>
  <c r="L63" i="1"/>
  <c r="K64" i="1"/>
  <c r="O64" i="1"/>
  <c r="N65" i="1"/>
  <c r="M66" i="1"/>
  <c r="L67" i="1"/>
  <c r="K68" i="1"/>
  <c r="O68" i="1"/>
  <c r="N69" i="1"/>
  <c r="M70" i="1"/>
  <c r="L71" i="1"/>
  <c r="K72" i="1"/>
  <c r="O72" i="1"/>
  <c r="N73" i="1"/>
  <c r="M74" i="1"/>
  <c r="L75" i="1"/>
  <c r="K78" i="1"/>
  <c r="O78" i="1"/>
  <c r="N79" i="1"/>
  <c r="M80" i="1"/>
  <c r="L81" i="1"/>
  <c r="K82" i="1"/>
  <c r="O82" i="1"/>
  <c r="N83" i="1"/>
  <c r="M84" i="1"/>
  <c r="L85" i="1"/>
  <c r="K86" i="1"/>
  <c r="O86" i="1"/>
  <c r="N87" i="1"/>
  <c r="M88" i="1"/>
  <c r="L89" i="1"/>
  <c r="K90" i="1"/>
  <c r="O90" i="1"/>
  <c r="N91" i="1"/>
  <c r="M92" i="1"/>
  <c r="L93" i="1"/>
  <c r="K94" i="1"/>
  <c r="O94" i="1"/>
  <c r="N95" i="1"/>
  <c r="M96" i="1"/>
  <c r="L97" i="1"/>
  <c r="M36" i="1"/>
  <c r="M40" i="1"/>
  <c r="M44" i="1"/>
  <c r="L49" i="1"/>
  <c r="L56" i="1"/>
  <c r="K57" i="1"/>
  <c r="O57" i="1"/>
  <c r="N58" i="1"/>
  <c r="M59" i="1"/>
  <c r="L60" i="1"/>
  <c r="K61" i="1"/>
  <c r="O61" i="1"/>
  <c r="N62" i="1"/>
  <c r="M63" i="1"/>
  <c r="L64" i="1"/>
  <c r="K65" i="1"/>
  <c r="O65" i="1"/>
  <c r="N66" i="1"/>
  <c r="M67" i="1"/>
  <c r="L68" i="1"/>
  <c r="K69" i="1"/>
  <c r="O69" i="1"/>
  <c r="N70" i="1"/>
  <c r="M71" i="1"/>
  <c r="L72" i="1"/>
  <c r="K73" i="1"/>
  <c r="O73" i="1"/>
  <c r="N74" i="1"/>
  <c r="M75" i="1"/>
  <c r="L78" i="1"/>
  <c r="K79" i="1"/>
  <c r="O79" i="1"/>
  <c r="N80" i="1"/>
  <c r="M81" i="1"/>
  <c r="L82" i="1"/>
  <c r="K83" i="1"/>
  <c r="O83" i="1"/>
  <c r="N84" i="1"/>
  <c r="M85" i="1"/>
  <c r="L86" i="1"/>
  <c r="K87" i="1"/>
  <c r="O87" i="1"/>
  <c r="N88" i="1"/>
  <c r="M89" i="1"/>
  <c r="L90" i="1"/>
  <c r="K91" i="1"/>
  <c r="O91" i="1"/>
  <c r="N92" i="1"/>
  <c r="M93" i="1"/>
  <c r="L94" i="1"/>
  <c r="K95" i="1"/>
  <c r="O95" i="1"/>
  <c r="N96" i="1"/>
  <c r="M97" i="1"/>
  <c r="M35" i="1"/>
  <c r="M48" i="1"/>
  <c r="O27" i="1"/>
  <c r="L37" i="1"/>
  <c r="L41" i="1"/>
  <c r="L45" i="1"/>
  <c r="K50" i="1"/>
  <c r="M56" i="1"/>
  <c r="L57" i="1"/>
  <c r="K58" i="1"/>
  <c r="O58" i="1"/>
  <c r="N59" i="1"/>
  <c r="M60" i="1"/>
  <c r="L61" i="1"/>
  <c r="K62" i="1"/>
  <c r="O62" i="1"/>
  <c r="N63" i="1"/>
  <c r="M64" i="1"/>
  <c r="L65" i="1"/>
  <c r="K66" i="1"/>
  <c r="O66" i="1"/>
  <c r="N67" i="1"/>
  <c r="M68" i="1"/>
  <c r="L69" i="1"/>
  <c r="K70" i="1"/>
  <c r="O70" i="1"/>
  <c r="N71" i="1"/>
  <c r="M72" i="1"/>
  <c r="L73" i="1"/>
  <c r="K74" i="1"/>
  <c r="O74" i="1"/>
  <c r="N75" i="1"/>
  <c r="M78" i="1"/>
  <c r="L79" i="1"/>
  <c r="K80" i="1"/>
  <c r="O80" i="1"/>
  <c r="N81" i="1"/>
  <c r="M82" i="1"/>
  <c r="L83" i="1"/>
  <c r="K84" i="1"/>
  <c r="O84" i="1"/>
  <c r="N85" i="1"/>
  <c r="M86" i="1"/>
  <c r="L87" i="1"/>
  <c r="K88" i="1"/>
  <c r="O88" i="1"/>
  <c r="N89" i="1"/>
  <c r="M90" i="1"/>
  <c r="L91" i="1"/>
  <c r="K92" i="1"/>
  <c r="O92" i="1"/>
  <c r="N93" i="1"/>
  <c r="M94" i="1"/>
  <c r="L95" i="1"/>
  <c r="K96" i="1"/>
  <c r="O96" i="1"/>
  <c r="N97" i="1"/>
  <c r="O19" i="1"/>
  <c r="K34" i="1"/>
  <c r="K38" i="1"/>
  <c r="K42" i="1"/>
  <c r="K46" i="1"/>
  <c r="O50" i="1"/>
  <c r="K59" i="1"/>
  <c r="K63" i="1"/>
  <c r="K67" i="1"/>
  <c r="K71" i="1"/>
  <c r="K75" i="1"/>
  <c r="K81" i="1"/>
  <c r="K85" i="1"/>
  <c r="K89" i="1"/>
  <c r="K93" i="1"/>
  <c r="K97" i="1"/>
  <c r="N43" i="1"/>
  <c r="L34" i="1"/>
  <c r="K35" i="1"/>
  <c r="O35" i="1"/>
  <c r="N36" i="1"/>
  <c r="M37" i="1"/>
  <c r="L38" i="1"/>
  <c r="K39" i="1"/>
  <c r="O39" i="1"/>
  <c r="N40" i="1"/>
  <c r="M41" i="1"/>
  <c r="L42" i="1"/>
  <c r="K43" i="1"/>
  <c r="O43" i="1"/>
  <c r="N44" i="1"/>
  <c r="M45" i="1"/>
  <c r="L46" i="1"/>
  <c r="K47" i="1"/>
  <c r="O47" i="1"/>
  <c r="N48" i="1"/>
  <c r="M49" i="1"/>
  <c r="L50" i="1"/>
  <c r="K51" i="1"/>
  <c r="O51" i="1"/>
  <c r="N52" i="1"/>
  <c r="M53" i="1"/>
  <c r="N35" i="1"/>
  <c r="N47" i="1"/>
  <c r="N31" i="1"/>
  <c r="N22" i="1"/>
  <c r="N14" i="1"/>
  <c r="O31" i="1"/>
  <c r="O23" i="1"/>
  <c r="O15" i="1"/>
  <c r="M34" i="1"/>
  <c r="L35" i="1"/>
  <c r="K36" i="1"/>
  <c r="O36" i="1"/>
  <c r="N37" i="1"/>
  <c r="M38" i="1"/>
  <c r="L39" i="1"/>
  <c r="K40" i="1"/>
  <c r="O40" i="1"/>
  <c r="N41" i="1"/>
  <c r="M42" i="1"/>
  <c r="L43" i="1"/>
  <c r="K44" i="1"/>
  <c r="O44" i="1"/>
  <c r="N45" i="1"/>
  <c r="M46" i="1"/>
  <c r="L47" i="1"/>
  <c r="K48" i="1"/>
  <c r="O48" i="1"/>
  <c r="N49" i="1"/>
  <c r="M50" i="1"/>
  <c r="L51" i="1"/>
  <c r="K52" i="1"/>
  <c r="O52" i="1"/>
  <c r="N53" i="1"/>
  <c r="N39" i="1"/>
  <c r="N51" i="1"/>
  <c r="N25" i="1"/>
  <c r="N17" i="1"/>
  <c r="O29" i="1"/>
  <c r="O21" i="1"/>
  <c r="O13" i="1"/>
  <c r="K37" i="1"/>
  <c r="K41" i="1"/>
  <c r="K45" i="1"/>
  <c r="K49" i="1"/>
  <c r="K53" i="1"/>
  <c r="K30" i="1"/>
  <c r="K26" i="1"/>
  <c r="K22" i="1"/>
  <c r="K18" i="1"/>
  <c r="K14" i="1"/>
  <c r="L28" i="1"/>
  <c r="L24" i="1"/>
  <c r="L20" i="1"/>
  <c r="L16" i="1"/>
  <c r="M30" i="1"/>
  <c r="M26" i="1"/>
  <c r="M22" i="1"/>
  <c r="M18" i="1"/>
  <c r="M14" i="1"/>
  <c r="N28" i="1"/>
  <c r="N24" i="1"/>
  <c r="N20" i="1"/>
  <c r="N16" i="1"/>
  <c r="K29" i="1"/>
  <c r="K25" i="1"/>
  <c r="K21" i="1"/>
  <c r="K17" i="1"/>
  <c r="K13" i="1"/>
  <c r="L27" i="1"/>
  <c r="L23" i="1"/>
  <c r="L19" i="1"/>
  <c r="L15" i="1"/>
  <c r="M29" i="1"/>
  <c r="M25" i="1"/>
  <c r="M21" i="1"/>
  <c r="M17" i="1"/>
  <c r="M13" i="1"/>
  <c r="N27" i="1"/>
  <c r="N23" i="1"/>
  <c r="N19" i="1"/>
  <c r="N15" i="1"/>
  <c r="O30" i="1"/>
  <c r="O26" i="1"/>
  <c r="O22" i="1"/>
  <c r="O18" i="1"/>
  <c r="O14" i="1"/>
  <c r="K28" i="1"/>
  <c r="K24" i="1"/>
  <c r="K20" i="1"/>
  <c r="K16" i="1"/>
  <c r="L30" i="1"/>
  <c r="L26" i="1"/>
  <c r="L22" i="1"/>
  <c r="L18" i="1"/>
  <c r="L14" i="1"/>
  <c r="M28" i="1"/>
  <c r="M24" i="1"/>
  <c r="M20" i="1"/>
  <c r="M16" i="1"/>
  <c r="I76" i="1"/>
  <c r="K27" i="1"/>
  <c r="K23" i="1"/>
  <c r="K19" i="1"/>
  <c r="K15" i="1"/>
  <c r="L29" i="1"/>
  <c r="L25" i="1"/>
  <c r="L21" i="1"/>
  <c r="L17" i="1"/>
  <c r="L13" i="1"/>
  <c r="M31" i="1"/>
  <c r="K12" i="1"/>
  <c r="N12" i="1"/>
  <c r="M12" i="1"/>
  <c r="O12" i="1"/>
  <c r="L31" i="1"/>
  <c r="I142" i="1"/>
  <c r="I98" i="1"/>
  <c r="I54" i="1"/>
  <c r="I32" i="1"/>
  <c r="I120" i="1"/>
  <c r="J29" i="2" l="1"/>
  <c r="D28" i="2"/>
  <c r="E28" i="2"/>
  <c r="E29" i="2" s="1"/>
  <c r="D8" i="2"/>
  <c r="L98" i="1"/>
  <c r="G9" i="2" s="1"/>
  <c r="K54" i="1"/>
  <c r="E8" i="2" s="1"/>
  <c r="M98" i="1"/>
  <c r="G10" i="2" s="1"/>
  <c r="M142" i="1"/>
  <c r="I10" i="2" s="1"/>
  <c r="L54" i="1"/>
  <c r="E9" i="2" s="1"/>
  <c r="M54" i="1"/>
  <c r="E10" i="2" s="1"/>
  <c r="L76" i="1"/>
  <c r="F9" i="2" s="1"/>
  <c r="O32" i="1"/>
  <c r="D12" i="2" s="1"/>
  <c r="N54" i="1"/>
  <c r="E11" i="2" s="1"/>
  <c r="L32" i="1"/>
  <c r="D9" i="2" s="1"/>
  <c r="M32" i="1"/>
  <c r="D10" i="2" s="1"/>
  <c r="N98" i="1"/>
  <c r="G11" i="2" s="1"/>
  <c r="O98" i="1"/>
  <c r="G12" i="2" s="1"/>
  <c r="K76" i="1"/>
  <c r="F8" i="2" s="1"/>
  <c r="L142" i="1"/>
  <c r="I9" i="2" s="1"/>
  <c r="O54" i="1"/>
  <c r="E12" i="2" s="1"/>
  <c r="N32" i="1"/>
  <c r="D11" i="2" s="1"/>
  <c r="N76" i="1"/>
  <c r="F11" i="2" s="1"/>
  <c r="K142" i="1"/>
  <c r="I8" i="2" s="1"/>
  <c r="O76" i="1"/>
  <c r="F12" i="2" s="1"/>
  <c r="N142" i="1"/>
  <c r="I11" i="2" s="1"/>
  <c r="O142" i="1"/>
  <c r="I12" i="2" s="1"/>
  <c r="M76" i="1"/>
  <c r="F10" i="2" s="1"/>
  <c r="K98" i="1"/>
  <c r="G8" i="2" s="1"/>
  <c r="L120" i="1"/>
  <c r="H9" i="2" s="1"/>
  <c r="O120" i="1"/>
  <c r="H12" i="2" s="1"/>
  <c r="N120" i="1"/>
  <c r="H11" i="2" s="1"/>
  <c r="M120" i="1"/>
  <c r="H10" i="2" s="1"/>
  <c r="K120" i="1"/>
  <c r="H8" i="2" s="1"/>
  <c r="F13" i="2" l="1"/>
  <c r="E13" i="2"/>
  <c r="D13" i="2"/>
  <c r="D20" i="2" s="1"/>
  <c r="D29" i="2" s="1"/>
  <c r="J9" i="2"/>
  <c r="I13" i="2"/>
  <c r="J11" i="2"/>
  <c r="G13" i="2"/>
  <c r="J10" i="2"/>
  <c r="J12" i="2"/>
  <c r="J8" i="2"/>
  <c r="H13" i="2"/>
</calcChain>
</file>

<file path=xl/sharedStrings.xml><?xml version="1.0" encoding="utf-8"?>
<sst xmlns="http://schemas.openxmlformats.org/spreadsheetml/2006/main" count="507" uniqueCount="214">
  <si>
    <t xml:space="preserve">Product Code </t>
  </si>
  <si>
    <t xml:space="preserve">Product </t>
  </si>
  <si>
    <t xml:space="preserve">SRP </t>
  </si>
  <si>
    <t>Date</t>
  </si>
  <si>
    <t xml:space="preserve">July </t>
  </si>
  <si>
    <t xml:space="preserve">Customer </t>
  </si>
  <si>
    <t xml:space="preserve">Total </t>
  </si>
  <si>
    <t xml:space="preserve">Month </t>
  </si>
  <si>
    <t>Day</t>
  </si>
  <si>
    <t xml:space="preserve">Amount </t>
  </si>
  <si>
    <t>Account</t>
  </si>
  <si>
    <t xml:space="preserve">Purchases </t>
  </si>
  <si>
    <t xml:space="preserve">Salaries </t>
  </si>
  <si>
    <t xml:space="preserve">Taxes &amp; Licenses </t>
  </si>
  <si>
    <t>001</t>
  </si>
  <si>
    <t>002</t>
  </si>
  <si>
    <t xml:space="preserve">OR No. </t>
  </si>
  <si>
    <t>Chiffon cake</t>
  </si>
  <si>
    <t xml:space="preserve">Pound cake </t>
  </si>
  <si>
    <t>Sponge cake</t>
  </si>
  <si>
    <t>Genoise cake</t>
  </si>
  <si>
    <t>Bundt cake</t>
  </si>
  <si>
    <t>October</t>
  </si>
  <si>
    <t>September</t>
  </si>
  <si>
    <t>November</t>
  </si>
  <si>
    <t>December</t>
  </si>
  <si>
    <t>Particular</t>
  </si>
  <si>
    <t>CV No.</t>
  </si>
  <si>
    <t xml:space="preserve">Communication 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</si>
  <si>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</si>
  <si>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</si>
  <si>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</si>
  <si>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</si>
  <si>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</si>
  <si>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</si>
  <si>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</si>
  <si>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</si>
  <si>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</si>
  <si>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August</t>
  </si>
  <si>
    <t>Utilities</t>
  </si>
  <si>
    <t>Repairs &amp; Maintenance</t>
  </si>
  <si>
    <t>More Power</t>
  </si>
  <si>
    <t>Mixer Repair</t>
  </si>
  <si>
    <t>Miscellaneous</t>
  </si>
  <si>
    <t>Office Supplies</t>
  </si>
  <si>
    <t>Axa Philippines</t>
  </si>
  <si>
    <t>Metro Pacific Iloilo</t>
  </si>
  <si>
    <t>Ace Hardware</t>
  </si>
  <si>
    <t>BIR</t>
  </si>
  <si>
    <t>C Baking Supply</t>
  </si>
  <si>
    <t>Employees</t>
  </si>
  <si>
    <t>Globe - June</t>
  </si>
  <si>
    <t>All About Baking</t>
  </si>
  <si>
    <t>Roger's Trading</t>
  </si>
  <si>
    <t>Print Advertising</t>
  </si>
  <si>
    <t>Globe - August</t>
  </si>
  <si>
    <t>SEC</t>
  </si>
  <si>
    <t xml:space="preserve">September </t>
  </si>
  <si>
    <t xml:space="preserve">October </t>
  </si>
  <si>
    <t xml:space="preserve">November </t>
  </si>
  <si>
    <t xml:space="preserve">December </t>
  </si>
  <si>
    <t>Cost of Sales</t>
  </si>
  <si>
    <t>Purchases</t>
  </si>
  <si>
    <t>Gross Profit</t>
  </si>
  <si>
    <t xml:space="preserve">Operating Expenses </t>
  </si>
  <si>
    <t xml:space="preserve">NET INCOME </t>
  </si>
  <si>
    <t xml:space="preserve">Total Sales </t>
  </si>
  <si>
    <t>Sales</t>
  </si>
  <si>
    <t xml:space="preserve">Total Expenses </t>
  </si>
  <si>
    <t>Solane LPG Gas</t>
  </si>
  <si>
    <t>Radio Advertising</t>
  </si>
  <si>
    <t>The Home Depot</t>
  </si>
  <si>
    <t xml:space="preserve">Chefs &amp; Bakers </t>
  </si>
  <si>
    <t>Toiletries</t>
  </si>
  <si>
    <t>Willex Repair Shop</t>
  </si>
  <si>
    <t xml:space="preserve">Wellcom Construction </t>
  </si>
  <si>
    <t>Qty.</t>
  </si>
  <si>
    <t>Goods Available for Sale</t>
  </si>
  <si>
    <t>Inventory, beginning</t>
  </si>
  <si>
    <t>Inventory, ending</t>
  </si>
  <si>
    <t>0001</t>
  </si>
  <si>
    <t>0003</t>
  </si>
  <si>
    <t>0006</t>
  </si>
  <si>
    <t>0007</t>
  </si>
  <si>
    <t>0008</t>
  </si>
  <si>
    <t>0002</t>
  </si>
  <si>
    <t>0004</t>
  </si>
  <si>
    <t>0005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</si>
  <si>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</si>
  <si>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</si>
  <si>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</si>
  <si>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</si>
  <si>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</si>
  <si>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</si>
  <si>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</si>
  <si>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</si>
  <si>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</si>
  <si>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</si>
  <si>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</si>
  <si>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</si>
  <si>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Stall repair</t>
  </si>
  <si>
    <t>Television Advertising</t>
  </si>
  <si>
    <t>Globe - September</t>
  </si>
  <si>
    <t>Richmonde Hotel</t>
  </si>
  <si>
    <t xml:space="preserve">Madge Café </t>
  </si>
  <si>
    <t>Salvador Lara</t>
  </si>
  <si>
    <t>Café Panay</t>
  </si>
  <si>
    <t>Muelle Deli</t>
  </si>
  <si>
    <t>CPU UY Dining</t>
  </si>
  <si>
    <t>Miah Gutierrez</t>
  </si>
  <si>
    <t xml:space="preserve">Citadines Amigo </t>
  </si>
  <si>
    <t xml:space="preserve">Seda Atria </t>
  </si>
  <si>
    <t>Peyton Trevino</t>
  </si>
  <si>
    <t>Deon Estrada</t>
  </si>
  <si>
    <t>Elian Gill</t>
  </si>
  <si>
    <t>Al Dente Ristorante</t>
  </si>
  <si>
    <t xml:space="preserve">Courtyard by Marriot </t>
  </si>
  <si>
    <t>Goldberry Lite</t>
  </si>
  <si>
    <t>Caiden Barr</t>
  </si>
  <si>
    <t>Russell Aguirre</t>
  </si>
  <si>
    <t xml:space="preserve">Zuri Hotel </t>
  </si>
  <si>
    <t>CBA Dining Hall</t>
  </si>
  <si>
    <t>Autumn Lucero</t>
  </si>
  <si>
    <t>Casa La Granja</t>
  </si>
  <si>
    <t xml:space="preserve">Elise Villanuevanja </t>
  </si>
  <si>
    <t>Alexis Ibarra</t>
  </si>
  <si>
    <t xml:space="preserve">MO2 Westown Hotel </t>
  </si>
  <si>
    <t>Salt Gastro Lounge</t>
  </si>
  <si>
    <t>Coffee Bean Co.</t>
  </si>
  <si>
    <t>La Veranda De Fatima</t>
  </si>
  <si>
    <t xml:space="preserve">David's Tea House </t>
  </si>
  <si>
    <t xml:space="preserve"> Mustard Seed Resto </t>
  </si>
  <si>
    <t>Jimena Fernandez</t>
  </si>
  <si>
    <t>Sierra Resort</t>
  </si>
  <si>
    <t xml:space="preserve">Amalfi Cucina Italiana </t>
  </si>
  <si>
    <t>Marina Cloak Hotel</t>
  </si>
  <si>
    <t>Madilyn Santiago</t>
  </si>
  <si>
    <t>Lewis Santiago</t>
  </si>
  <si>
    <t>Cole Serrano</t>
  </si>
  <si>
    <t xml:space="preserve">Pitstop Restaurant </t>
  </si>
  <si>
    <t>Camina Balay nga Bata</t>
  </si>
  <si>
    <t>Hannibiez Ville Resort</t>
  </si>
  <si>
    <t>Cadence Maldonado</t>
  </si>
  <si>
    <t xml:space="preserve">Al Dente Resto </t>
  </si>
  <si>
    <t xml:space="preserve">El Haciendero </t>
  </si>
  <si>
    <t>Azure Resort &amp; Spa</t>
  </si>
  <si>
    <t>Nickolas Serrano</t>
  </si>
  <si>
    <t xml:space="preserve">Mojave Grill &amp; Steak </t>
  </si>
  <si>
    <t xml:space="preserve">Dive Road Resto </t>
  </si>
  <si>
    <t>Nathen Ayala</t>
  </si>
  <si>
    <t>Quintin Perez</t>
  </si>
  <si>
    <t xml:space="preserve">The Mango Tree </t>
  </si>
  <si>
    <t>Bistro Code Blue</t>
  </si>
  <si>
    <t xml:space="preserve">Nes &amp; Tats Manokan </t>
  </si>
  <si>
    <t>Amiah Navarro</t>
  </si>
  <si>
    <t xml:space="preserve">Cafe Resto </t>
  </si>
  <si>
    <t>Johanna Aguirre</t>
  </si>
  <si>
    <t xml:space="preserve">Grand Xing Imperial </t>
  </si>
  <si>
    <t>Emerson Hall</t>
  </si>
  <si>
    <t xml:space="preserve">Bauhinia Filipino Cuisine </t>
  </si>
  <si>
    <t>Boca Pail Lodge</t>
  </si>
  <si>
    <t>Le Apple Resto</t>
  </si>
  <si>
    <t xml:space="preserve">Kindred Pines </t>
  </si>
  <si>
    <t>Alyssa Murillo</t>
  </si>
  <si>
    <t>Seaside Resort</t>
  </si>
  <si>
    <t>Hungry Fork</t>
  </si>
  <si>
    <t>Devan Castaneda</t>
  </si>
  <si>
    <t>Sweet Serenity</t>
  </si>
  <si>
    <t xml:space="preserve">Invoice No. </t>
  </si>
  <si>
    <t>Invoice No. 2176</t>
  </si>
  <si>
    <t>Invoice No. 2834</t>
  </si>
  <si>
    <t>BIR Form No. 2551M</t>
  </si>
  <si>
    <t>Payroll</t>
  </si>
  <si>
    <t>Invoice No. 2667</t>
  </si>
  <si>
    <t>Invoice No. 2435</t>
  </si>
  <si>
    <t>Invoice No. 2678</t>
  </si>
  <si>
    <t>Invoice No. 2030</t>
  </si>
  <si>
    <t>Invoice No. 2940</t>
  </si>
  <si>
    <t>Invoice No. 2314</t>
  </si>
  <si>
    <t>SEC Form 28-BD</t>
  </si>
  <si>
    <t>Invoice No. 2113</t>
  </si>
  <si>
    <t>Invoice No. 2444</t>
  </si>
  <si>
    <t>Invoice No. 2892</t>
  </si>
  <si>
    <t>Invoice No. 2348</t>
  </si>
  <si>
    <t>Invoice No. 2396</t>
  </si>
  <si>
    <t>Invoice No. 2950</t>
  </si>
  <si>
    <t>Invoice No. 2331</t>
  </si>
  <si>
    <t>Invoice No. 2361</t>
  </si>
  <si>
    <t>Invoice No. 2904</t>
  </si>
  <si>
    <t>Invoice No. 2117</t>
  </si>
  <si>
    <t>Invoice No. 2488</t>
  </si>
  <si>
    <t>Invoice No. 2003</t>
  </si>
  <si>
    <t>Invoice No. 2903</t>
  </si>
  <si>
    <t>Invoice No. 2789</t>
  </si>
  <si>
    <t>Invoice No. 2405</t>
  </si>
  <si>
    <t>Invoice No. 2238</t>
  </si>
  <si>
    <t>Invoice No. 2109</t>
  </si>
  <si>
    <t>Invoice No. 2894</t>
  </si>
  <si>
    <t>Invoice No. 2241</t>
  </si>
  <si>
    <t>Invoice No. 2901</t>
  </si>
  <si>
    <t>Invoice No. 2764</t>
  </si>
  <si>
    <t>Invoice No. 2156</t>
  </si>
  <si>
    <t>Invoice No. 2891</t>
  </si>
  <si>
    <t>Invoice No. 2981</t>
  </si>
  <si>
    <t>Invoice No. 2818</t>
  </si>
  <si>
    <t>Invoice No. 2893</t>
  </si>
  <si>
    <t>Invoice No. 2965</t>
  </si>
  <si>
    <t>Invoice No. 2754</t>
  </si>
  <si>
    <t>Invoice No. 2384</t>
  </si>
  <si>
    <t>Invoice No. 2681</t>
  </si>
  <si>
    <t>BIR Form No. 2551Q</t>
  </si>
  <si>
    <t>Globe - October</t>
  </si>
  <si>
    <t>Globe - November</t>
  </si>
  <si>
    <t>Globe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</si>
</sst>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1" applyFont="1" applyAlignment="1"/>
    <xf numFmtId="0" fontId="3" fillId="0" borderId="0" xfId="0" quotePrefix="1" applyFont="1" applyAlignment="1">
      <alignment horizontal="right"/>
    </xf>
    <xf numFmtId="43" fontId="3" fillId="0" borderId="0" xfId="0" applyNumberFormat="1" applyFont="1" applyAlignment="1">
      <alignment horizontal="center"/>
    </xf>
    <xf numFmtId="0" fontId="3" fillId="0" borderId="0" xfId="0" quotePrefix="1" applyFont="1"/>
    <xf numFmtId="0" fontId="3" fillId="0" borderId="1" xfId="0" applyFont="1" applyBorder="1"/>
    <xf numFmtId="0" fontId="3" fillId="0" borderId="0" xfId="0" quotePrefix="1" applyFont="1" applyAlignment="1">
      <alignment horizontal="center"/>
    </xf>
    <xf numFmtId="43" fontId="3" fillId="3" borderId="0" xfId="1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0" borderId="13" xfId="0" applyFont="1" applyBorder="1"/>
    <xf numFmtId="0" fontId="3" fillId="3" borderId="6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3" fontId="3" fillId="0" borderId="1" xfId="0" applyNumberFormat="1" applyFont="1" applyBorder="1"/>
    <xf numFmtId="43" fontId="3" fillId="0" borderId="9" xfId="0" applyNumberFormat="1" applyFont="1" applyBorder="1"/>
    <xf numFmtId="43" fontId="3" fillId="0" borderId="15" xfId="0" applyNumberFormat="1" applyFont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3" fontId="3" fillId="0" borderId="2" xfId="1" applyFont="1" applyBorder="1"/>
    <xf numFmtId="43" fontId="3" fillId="0" borderId="3" xfId="1" applyFont="1" applyBorder="1"/>
    <xf numFmtId="43" fontId="3" fillId="0" borderId="1" xfId="1" applyFont="1" applyBorder="1"/>
    <xf numFmtId="43" fontId="3" fillId="0" borderId="9" xfId="1" applyFont="1" applyBorder="1"/>
    <xf numFmtId="43" fontId="3" fillId="0" borderId="19" xfId="1" applyFont="1" applyBorder="1"/>
    <xf numFmtId="0" fontId="5" fillId="0" borderId="20" xfId="0" applyFont="1" applyBorder="1"/>
    <xf numFmtId="43" fontId="6" fillId="0" borderId="13" xfId="0" applyNumberFormat="1" applyFont="1" applyBorder="1"/>
    <xf numFmtId="43" fontId="3" fillId="0" borderId="0" xfId="0" applyNumberFormat="1" applyFont="1"/>
    <xf numFmtId="43" fontId="3" fillId="0" borderId="0" xfId="1" applyFont="1" applyBorder="1"/>
    <xf numFmtId="43" fontId="3" fillId="0" borderId="17" xfId="1" applyFont="1" applyBorder="1"/>
    <xf numFmtId="43" fontId="3" fillId="0" borderId="15" xfId="1" applyFont="1" applyBorder="1"/>
    <xf numFmtId="43" fontId="6" fillId="0" borderId="21" xfId="0" applyNumberFormat="1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43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/>
    <xf numFmtId="43" fontId="5" fillId="4" borderId="1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EE5E-30C6-4645-9F69-5B50059D212E}">
  <dimension ref="A1:O181"/>
  <sheetViews>
    <sheetView topLeftCell="A136" zoomScale="80" zoomScaleNormal="80" workbookViewId="0">
      <selection activeCell="D7" sqref="D7"/>
    </sheetView>
  </sheetViews>
  <sheetFormatPr defaultRowHeight="15" x14ac:dyDescent="0.25"/>
  <cols>
    <col min="1" max="1" width="10.5703125" customWidth="1"/>
    <col min="2" max="2" width="5.7109375" customWidth="1"/>
    <col min="3" max="3" width="24.5703125" customWidth="1"/>
    <col min="4" max="6" width="20.7109375" customWidth="1"/>
    <col min="7" max="9" width="12.7109375" customWidth="1"/>
    <col min="10" max="10" width="13.7109375" customWidth="1"/>
    <col min="11" max="15" width="12.7109375" customWidth="1"/>
  </cols>
  <sheetData>
    <row r="1" spans="1:15" x14ac:dyDescent="0.2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</row>
    <row r="2" spans="1:15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2"/>
      <c r="B3" s="2"/>
      <c r="C3" s="64" t="s">
        <v>0</v>
      </c>
      <c r="D3" s="65" t="s">
        <v>1</v>
      </c>
      <c r="E3" s="66" t="s">
        <v>2</v>
      </c>
      <c r="F3" s="4"/>
      <c r="G3" s="2"/>
      <c r="H3" s="2"/>
      <c r="I3" s="2"/>
      <c r="J3" s="2"/>
      <c r="K3" s="2"/>
      <c r="L3" s="2"/>
      <c r="M3" s="2"/>
    </row>
    <row r="4" spans="1:15" x14ac:dyDescent="0.25">
      <c r="A4" s="2"/>
      <c r="B4" s="2"/>
      <c r="C4" s="19">
        <v>1</v>
      </c>
      <c r="D4" s="4" t="s">
        <v>17</v>
      </c>
      <c r="E4" s="20">
        <v>1350</v>
      </c>
      <c r="F4" s="4"/>
      <c r="G4" s="2"/>
      <c r="H4" s="2"/>
      <c r="I4" s="2"/>
      <c r="J4" s="2"/>
      <c r="K4" s="2"/>
      <c r="L4" s="2"/>
      <c r="M4" s="2"/>
    </row>
    <row r="5" spans="1:15" x14ac:dyDescent="0.25">
      <c r="A5" s="2"/>
      <c r="B5" s="2"/>
      <c r="C5" s="19">
        <v>2</v>
      </c>
      <c r="D5" s="4" t="s">
        <v>18</v>
      </c>
      <c r="E5" s="20">
        <v>1450</v>
      </c>
      <c r="F5" s="4"/>
      <c r="G5" s="2"/>
      <c r="H5" s="2"/>
      <c r="I5" s="2"/>
      <c r="J5" s="2"/>
      <c r="K5" s="2"/>
      <c r="L5" s="2"/>
      <c r="M5" s="2"/>
    </row>
    <row r="6" spans="1:15" x14ac:dyDescent="0.25">
      <c r="A6" s="2"/>
      <c r="B6" s="2"/>
      <c r="C6" s="19">
        <v>3</v>
      </c>
      <c r="D6" s="4" t="s">
        <v>19</v>
      </c>
      <c r="E6" s="20">
        <v>1550</v>
      </c>
      <c r="F6" s="4"/>
      <c r="G6" s="2"/>
      <c r="H6" s="2"/>
      <c r="I6" s="2"/>
      <c r="J6" s="2"/>
      <c r="K6" s="2"/>
      <c r="L6" s="2"/>
      <c r="M6" s="2"/>
    </row>
    <row r="7" spans="1:15" x14ac:dyDescent="0.25">
      <c r="A7" s="2"/>
      <c r="B7" s="2"/>
      <c r="C7" s="19">
        <v>4</v>
      </c>
      <c r="D7" s="4" t="s">
        <v>20</v>
      </c>
      <c r="E7" s="20">
        <v>1650</v>
      </c>
      <c r="F7" s="4"/>
      <c r="G7" s="4"/>
      <c r="H7" s="2"/>
      <c r="I7" s="2"/>
      <c r="J7" s="2"/>
      <c r="K7" s="2"/>
      <c r="L7" s="2"/>
      <c r="M7" s="2"/>
    </row>
    <row r="8" spans="1:15" ht="15.75" thickBot="1" x14ac:dyDescent="0.3">
      <c r="A8" s="2"/>
      <c r="B8" s="2"/>
      <c r="C8" s="21">
        <v>5</v>
      </c>
      <c r="D8" s="22" t="s">
        <v>21</v>
      </c>
      <c r="E8" s="23">
        <v>1700</v>
      </c>
      <c r="F8" s="2"/>
      <c r="G8" s="2"/>
      <c r="H8" s="2"/>
      <c r="I8" s="2"/>
      <c r="J8" s="2"/>
      <c r="K8" s="2"/>
      <c r="L8" s="2"/>
      <c r="M8" s="2"/>
    </row>
    <row r="9" spans="1:15" x14ac:dyDescent="0.25">
      <c r="A9" s="2"/>
      <c r="B9" s="2"/>
      <c r="C9" s="4"/>
      <c r="D9" s="4"/>
      <c r="E9" s="2"/>
      <c r="F9" s="2"/>
      <c r="G9" s="2"/>
      <c r="H9" s="2"/>
      <c r="I9" s="2"/>
      <c r="J9" s="2"/>
      <c r="K9" s="2"/>
      <c r="L9" s="2"/>
      <c r="M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4">
        <v>1</v>
      </c>
      <c r="L10" s="4">
        <v>2</v>
      </c>
      <c r="M10" s="4">
        <v>3</v>
      </c>
      <c r="N10" s="4">
        <v>4</v>
      </c>
      <c r="O10" s="4">
        <v>5</v>
      </c>
    </row>
    <row r="11" spans="1:15" x14ac:dyDescent="0.25">
      <c r="A11" s="68" t="s">
        <v>3</v>
      </c>
      <c r="B11" s="68"/>
      <c r="C11" s="6" t="s">
        <v>5</v>
      </c>
      <c r="D11" s="6" t="s">
        <v>16</v>
      </c>
      <c r="E11" s="6" t="s">
        <v>0</v>
      </c>
      <c r="F11" s="6" t="s">
        <v>1</v>
      </c>
      <c r="G11" s="6" t="s">
        <v>2</v>
      </c>
      <c r="H11" s="6" t="s">
        <v>76</v>
      </c>
      <c r="I11" s="6" t="s">
        <v>6</v>
      </c>
      <c r="J11" s="6" t="s">
        <v>1</v>
      </c>
      <c r="K11" s="6" t="s">
        <v>17</v>
      </c>
      <c r="L11" s="6" t="s">
        <v>18</v>
      </c>
      <c r="M11" s="6" t="s">
        <v>19</v>
      </c>
      <c r="N11" s="6" t="s">
        <v>20</v>
      </c>
      <c r="O11" s="6" t="s">
        <v>21</v>
      </c>
    </row>
    <row r="12" spans="1:15" x14ac:dyDescent="0.25">
      <c r="A12" s="5" t="s">
        <v>4</v>
      </c>
      <c r="B12" s="9">
        <v>1</v>
      </c>
      <c r="C12" s="4" t="s">
        <v>104</v>
      </c>
      <c r="D12" s="13" t="s">
        <v>80</v>
      </c>
      <c r="E12" s="4">
        <v>1</v>
      </c>
      <c r="F12" s="4" t="str">
        <f>IF(E12=1, "Chiffon cake", IF(E12=2, "Pound cake", IF(E12=3, "Sponge cake", IF(E12=4, "Genoise cake", IF(E12=5, "Bundt cake")))))</f>
        <v>Chiffon cake</v>
      </c>
      <c r="G12" s="8">
        <f t="shared" ref="G12:G31" si="0">VLOOKUP(E12,SRPtable,3)</f>
        <v>1350</v>
      </c>
      <c r="H12" s="4">
        <v>2</v>
      </c>
      <c r="I12" s="10">
        <f>G12*H12</f>
        <v>2700</v>
      </c>
      <c r="J12" s="4" t="str">
        <f t="shared" ref="J12:J31" si="1">HLOOKUP(E12,ProdTable,2)</f>
        <v>Chiffon cake</v>
      </c>
      <c r="K12" s="7">
        <f>IF($J12=$K$11,$I12,"")</f>
        <v>2700</v>
      </c>
      <c r="L12" s="7" t="str">
        <f>IF($J12=$L$11,$I12,"")</f>
        <v/>
      </c>
      <c r="M12" s="7" t="str">
        <f>IF($J12=$M$11,$I12,"")</f>
        <v/>
      </c>
      <c r="N12" s="7" t="str">
        <f>IF($J12=$N$11,$I12,"")</f>
        <v/>
      </c>
      <c r="O12" s="7" t="str">
        <f>IF($J12=$O$11,$I12,"")</f>
        <v/>
      </c>
    </row>
    <row r="13" spans="1:15" x14ac:dyDescent="0.25">
      <c r="A13" s="2"/>
      <c r="B13" s="2"/>
      <c r="C13" s="4"/>
      <c r="D13" s="13" t="s">
        <v>85</v>
      </c>
      <c r="E13" s="4">
        <v>3</v>
      </c>
      <c r="F13" s="4" t="str">
        <f t="shared" ref="F13:F31" si="2">IF(E13=1, "Chiffon cake", IF(E13=2, "Pound cake", IF(E13=3, "Sponge cake", IF(E13=4, "Genoise cake", IF(E13=5, "Bundt cake")))))</f>
        <v>Sponge cake</v>
      </c>
      <c r="G13" s="8">
        <f t="shared" si="0"/>
        <v>1550</v>
      </c>
      <c r="H13" s="4">
        <v>5</v>
      </c>
      <c r="I13" s="10">
        <f t="shared" ref="I13:I31" si="3">G13*H13</f>
        <v>7750</v>
      </c>
      <c r="J13" s="4" t="str">
        <f t="shared" si="1"/>
        <v>Sponge cake</v>
      </c>
      <c r="K13" s="7" t="str">
        <f t="shared" ref="K13:K31" si="4">IF($J13=$K$11,$I13,"")</f>
        <v/>
      </c>
      <c r="L13" s="7" t="str">
        <f t="shared" ref="L13:L30" si="5">IF($J13=$L$11,$I13,"")</f>
        <v/>
      </c>
      <c r="M13" s="7">
        <f t="shared" ref="M13:M30" si="6">IF($J13=$M$11,$I13,"")</f>
        <v>7750</v>
      </c>
      <c r="N13" s="7" t="str">
        <f t="shared" ref="N13:N30" si="7">IF($J13=$N$11,$I13,"")</f>
        <v/>
      </c>
      <c r="O13" s="7" t="str">
        <f t="shared" ref="O13:O31" si="8">IF($J13=$O$11,$I13,"")</f>
        <v/>
      </c>
    </row>
    <row r="14" spans="1:15" x14ac:dyDescent="0.25">
      <c r="A14" s="2"/>
      <c r="B14" s="2"/>
      <c r="C14" s="4" t="s">
        <v>105</v>
      </c>
      <c r="D14" s="13" t="s">
        <v>81</v>
      </c>
      <c r="E14" s="4">
        <v>4</v>
      </c>
      <c r="F14" s="4" t="str">
        <f t="shared" si="2"/>
        <v>Genoise cake</v>
      </c>
      <c r="G14" s="8">
        <f t="shared" si="0"/>
        <v>1650</v>
      </c>
      <c r="H14" s="4">
        <v>5</v>
      </c>
      <c r="I14" s="10">
        <f t="shared" si="3"/>
        <v>8250</v>
      </c>
      <c r="J14" s="4" t="str">
        <f t="shared" si="1"/>
        <v>Genoise cake</v>
      </c>
      <c r="K14" s="7" t="str">
        <f t="shared" si="4"/>
        <v/>
      </c>
      <c r="L14" s="7" t="str">
        <f t="shared" si="5"/>
        <v/>
      </c>
      <c r="M14" s="7" t="str">
        <f t="shared" si="6"/>
        <v/>
      </c>
      <c r="N14" s="7">
        <f t="shared" si="7"/>
        <v>8250</v>
      </c>
      <c r="O14" s="7" t="str">
        <f t="shared" si="8"/>
        <v/>
      </c>
    </row>
    <row r="15" spans="1:15" x14ac:dyDescent="0.25">
      <c r="A15" s="2"/>
      <c r="B15" s="2"/>
      <c r="C15" s="4"/>
      <c r="D15" s="13" t="s">
        <v>86</v>
      </c>
      <c r="E15" s="4">
        <v>5</v>
      </c>
      <c r="F15" s="4" t="str">
        <f t="shared" si="2"/>
        <v>Bundt cake</v>
      </c>
      <c r="G15" s="8">
        <f t="shared" si="0"/>
        <v>1700</v>
      </c>
      <c r="H15" s="4">
        <v>6</v>
      </c>
      <c r="I15" s="10">
        <f t="shared" si="3"/>
        <v>10200</v>
      </c>
      <c r="J15" s="4" t="str">
        <f t="shared" si="1"/>
        <v>Bundt cake</v>
      </c>
      <c r="K15" s="7" t="str">
        <f t="shared" si="4"/>
        <v/>
      </c>
      <c r="L15" s="7" t="str">
        <f t="shared" si="5"/>
        <v/>
      </c>
      <c r="M15" s="7" t="str">
        <f t="shared" si="6"/>
        <v/>
      </c>
      <c r="N15" s="7" t="str">
        <f t="shared" si="7"/>
        <v/>
      </c>
      <c r="O15" s="7">
        <f t="shared" si="8"/>
        <v>10200</v>
      </c>
    </row>
    <row r="16" spans="1:15" x14ac:dyDescent="0.25">
      <c r="A16" s="2"/>
      <c r="B16" s="11">
        <v>3</v>
      </c>
      <c r="C16" s="4" t="s">
        <v>106</v>
      </c>
      <c r="D16" s="13" t="s">
        <v>87</v>
      </c>
      <c r="E16" s="4">
        <v>3</v>
      </c>
      <c r="F16" s="4" t="str">
        <f t="shared" si="2"/>
        <v>Sponge cake</v>
      </c>
      <c r="G16" s="8">
        <f t="shared" si="0"/>
        <v>1550</v>
      </c>
      <c r="H16" s="4">
        <v>8</v>
      </c>
      <c r="I16" s="10">
        <f t="shared" si="3"/>
        <v>12400</v>
      </c>
      <c r="J16" s="4" t="str">
        <f t="shared" si="1"/>
        <v>Sponge cake</v>
      </c>
      <c r="K16" s="7" t="str">
        <f t="shared" si="4"/>
        <v/>
      </c>
      <c r="L16" s="7" t="str">
        <f t="shared" si="5"/>
        <v/>
      </c>
      <c r="M16" s="7">
        <f t="shared" si="6"/>
        <v>12400</v>
      </c>
      <c r="N16" s="7" t="str">
        <f t="shared" si="7"/>
        <v/>
      </c>
      <c r="O16" s="7" t="str">
        <f t="shared" si="8"/>
        <v/>
      </c>
    </row>
    <row r="17" spans="1:15" x14ac:dyDescent="0.25">
      <c r="A17" s="2"/>
      <c r="B17" s="2"/>
      <c r="C17" s="4"/>
      <c r="D17" s="13" t="s">
        <v>82</v>
      </c>
      <c r="E17" s="4">
        <v>4</v>
      </c>
      <c r="F17" s="4" t="str">
        <f t="shared" si="2"/>
        <v>Genoise cake</v>
      </c>
      <c r="G17" s="8">
        <f t="shared" si="0"/>
        <v>1650</v>
      </c>
      <c r="H17" s="4">
        <v>9</v>
      </c>
      <c r="I17" s="10">
        <f t="shared" si="3"/>
        <v>14850</v>
      </c>
      <c r="J17" s="4" t="str">
        <f t="shared" si="1"/>
        <v>Genoise cake</v>
      </c>
      <c r="K17" s="7" t="str">
        <f t="shared" si="4"/>
        <v/>
      </c>
      <c r="L17" s="7" t="str">
        <f t="shared" si="5"/>
        <v/>
      </c>
      <c r="M17" s="7" t="str">
        <f t="shared" si="6"/>
        <v/>
      </c>
      <c r="N17" s="7">
        <f t="shared" si="7"/>
        <v>14850</v>
      </c>
      <c r="O17" s="7" t="str">
        <f t="shared" si="8"/>
        <v/>
      </c>
    </row>
    <row r="18" spans="1:15" x14ac:dyDescent="0.25">
      <c r="A18" s="2"/>
      <c r="B18" s="2">
        <v>6</v>
      </c>
      <c r="C18" s="4" t="s">
        <v>108</v>
      </c>
      <c r="D18" s="13" t="s">
        <v>83</v>
      </c>
      <c r="E18" s="4">
        <v>1</v>
      </c>
      <c r="F18" s="4" t="str">
        <f t="shared" si="2"/>
        <v>Chiffon cake</v>
      </c>
      <c r="G18" s="8">
        <f t="shared" si="0"/>
        <v>1350</v>
      </c>
      <c r="H18" s="4">
        <v>10</v>
      </c>
      <c r="I18" s="10">
        <f t="shared" si="3"/>
        <v>13500</v>
      </c>
      <c r="J18" s="4" t="str">
        <f t="shared" si="1"/>
        <v>Chiffon cake</v>
      </c>
      <c r="K18" s="7">
        <f t="shared" si="4"/>
        <v>13500</v>
      </c>
      <c r="L18" s="7" t="str">
        <f t="shared" si="5"/>
        <v/>
      </c>
      <c r="M18" s="7" t="str">
        <f t="shared" si="6"/>
        <v/>
      </c>
      <c r="N18" s="7" t="str">
        <f t="shared" si="7"/>
        <v/>
      </c>
      <c r="O18" s="7" t="str">
        <f t="shared" si="8"/>
        <v/>
      </c>
    </row>
    <row r="19" spans="1:15" x14ac:dyDescent="0.25">
      <c r="A19" s="2"/>
      <c r="B19" s="2"/>
      <c r="C19" s="4"/>
      <c r="D19" s="13" t="s">
        <v>84</v>
      </c>
      <c r="E19" s="4">
        <v>2</v>
      </c>
      <c r="F19" s="4" t="str">
        <f t="shared" si="2"/>
        <v>Pound cake</v>
      </c>
      <c r="G19" s="8">
        <f t="shared" si="0"/>
        <v>1450</v>
      </c>
      <c r="H19" s="4">
        <v>3</v>
      </c>
      <c r="I19" s="10">
        <f>G19*H19</f>
        <v>4350</v>
      </c>
      <c r="J19" s="4" t="str">
        <f t="shared" si="1"/>
        <v xml:space="preserve">Pound cake </v>
      </c>
      <c r="K19" s="7" t="str">
        <f t="shared" si="4"/>
        <v/>
      </c>
      <c r="L19" s="7">
        <f t="shared" si="5"/>
        <v>4350</v>
      </c>
      <c r="M19" s="7" t="str">
        <f t="shared" si="6"/>
        <v/>
      </c>
      <c r="N19" s="7" t="str">
        <f t="shared" si="7"/>
        <v/>
      </c>
      <c r="O19" s="7" t="str">
        <f t="shared" si="8"/>
        <v/>
      </c>
    </row>
    <row r="20" spans="1:15" x14ac:dyDescent="0.25">
      <c r="A20" s="2"/>
      <c r="B20" s="2">
        <v>7</v>
      </c>
      <c r="C20" s="4" t="s">
        <v>112</v>
      </c>
      <c r="D20" s="13" t="s">
        <v>88</v>
      </c>
      <c r="E20" s="4">
        <v>3</v>
      </c>
      <c r="F20" s="4" t="str">
        <f t="shared" si="2"/>
        <v>Sponge cake</v>
      </c>
      <c r="G20" s="8">
        <f t="shared" si="0"/>
        <v>1550</v>
      </c>
      <c r="H20" s="4">
        <v>4</v>
      </c>
      <c r="I20" s="10">
        <f t="shared" si="3"/>
        <v>6200</v>
      </c>
      <c r="J20" s="4" t="str">
        <f t="shared" si="1"/>
        <v>Sponge cake</v>
      </c>
      <c r="K20" s="7" t="str">
        <f t="shared" si="4"/>
        <v/>
      </c>
      <c r="L20" s="7" t="str">
        <f t="shared" si="5"/>
        <v/>
      </c>
      <c r="M20" s="7">
        <f t="shared" si="6"/>
        <v>6200</v>
      </c>
      <c r="N20" s="7" t="str">
        <f t="shared" si="7"/>
        <v/>
      </c>
      <c r="O20" s="7" t="str">
        <f t="shared" si="8"/>
        <v/>
      </c>
    </row>
    <row r="21" spans="1:15" x14ac:dyDescent="0.25">
      <c r="A21" s="2"/>
      <c r="B21" s="2"/>
      <c r="C21" s="4"/>
      <c r="D21" s="13" t="s">
        <v>89</v>
      </c>
      <c r="E21" s="4">
        <v>5</v>
      </c>
      <c r="F21" s="4" t="str">
        <f t="shared" si="2"/>
        <v>Bundt cake</v>
      </c>
      <c r="G21" s="8">
        <f t="shared" si="0"/>
        <v>1700</v>
      </c>
      <c r="H21" s="4">
        <v>5</v>
      </c>
      <c r="I21" s="10">
        <f t="shared" si="3"/>
        <v>8500</v>
      </c>
      <c r="J21" s="4" t="str">
        <f t="shared" si="1"/>
        <v>Bundt cake</v>
      </c>
      <c r="K21" s="7" t="str">
        <f t="shared" si="4"/>
        <v/>
      </c>
      <c r="L21" s="7" t="str">
        <f t="shared" si="5"/>
        <v/>
      </c>
      <c r="M21" s="7" t="str">
        <f t="shared" si="6"/>
        <v/>
      </c>
      <c r="N21" s="7" t="str">
        <f t="shared" si="7"/>
        <v/>
      </c>
      <c r="O21" s="7">
        <f t="shared" si="8"/>
        <v>8500</v>
      </c>
    </row>
    <row r="22" spans="1:15" x14ac:dyDescent="0.25">
      <c r="A22" s="2"/>
      <c r="B22" s="2">
        <v>8</v>
      </c>
      <c r="C22" s="4" t="s">
        <v>107</v>
      </c>
      <c r="D22" s="13" t="s">
        <v>90</v>
      </c>
      <c r="E22" s="4">
        <v>4</v>
      </c>
      <c r="F22" s="4" t="str">
        <f t="shared" si="2"/>
        <v>Genoise cake</v>
      </c>
      <c r="G22" s="8">
        <f t="shared" si="0"/>
        <v>1650</v>
      </c>
      <c r="H22" s="4">
        <v>1</v>
      </c>
      <c r="I22" s="10">
        <f t="shared" si="3"/>
        <v>1650</v>
      </c>
      <c r="J22" s="4" t="str">
        <f t="shared" si="1"/>
        <v>Genoise cake</v>
      </c>
      <c r="K22" s="7" t="str">
        <f t="shared" si="4"/>
        <v/>
      </c>
      <c r="L22" s="7" t="str">
        <f t="shared" si="5"/>
        <v/>
      </c>
      <c r="M22" s="7" t="str">
        <f t="shared" si="6"/>
        <v/>
      </c>
      <c r="N22" s="7">
        <f t="shared" si="7"/>
        <v>1650</v>
      </c>
      <c r="O22" s="7" t="str">
        <f t="shared" si="8"/>
        <v/>
      </c>
    </row>
    <row r="23" spans="1:15" x14ac:dyDescent="0.25">
      <c r="A23" s="2"/>
      <c r="B23" s="2"/>
      <c r="C23" s="4"/>
      <c r="D23" s="13" t="s">
        <v>91</v>
      </c>
      <c r="E23" s="4">
        <v>2</v>
      </c>
      <c r="F23" s="4" t="str">
        <f t="shared" si="2"/>
        <v>Pound cake</v>
      </c>
      <c r="G23" s="8">
        <f t="shared" si="0"/>
        <v>1450</v>
      </c>
      <c r="H23" s="4">
        <v>3</v>
      </c>
      <c r="I23" s="10">
        <f t="shared" si="3"/>
        <v>4350</v>
      </c>
      <c r="J23" s="4" t="str">
        <f t="shared" si="1"/>
        <v xml:space="preserve">Pound cake </v>
      </c>
      <c r="K23" s="7" t="str">
        <f t="shared" si="4"/>
        <v/>
      </c>
      <c r="L23" s="7">
        <f t="shared" si="5"/>
        <v>4350</v>
      </c>
      <c r="M23" s="7" t="str">
        <f t="shared" si="6"/>
        <v/>
      </c>
      <c r="N23" s="7" t="str">
        <f t="shared" si="7"/>
        <v/>
      </c>
      <c r="O23" s="7" t="str">
        <f t="shared" si="8"/>
        <v/>
      </c>
    </row>
    <row r="24" spans="1:15" x14ac:dyDescent="0.25">
      <c r="A24" s="2"/>
      <c r="B24" s="2"/>
      <c r="C24" s="4" t="s">
        <v>109</v>
      </c>
      <c r="D24" s="13" t="s">
        <v>92</v>
      </c>
      <c r="E24" s="4">
        <v>3</v>
      </c>
      <c r="F24" s="4" t="str">
        <f t="shared" si="2"/>
        <v>Sponge cake</v>
      </c>
      <c r="G24" s="8">
        <f t="shared" si="0"/>
        <v>1550</v>
      </c>
      <c r="H24" s="4">
        <v>2</v>
      </c>
      <c r="I24" s="10">
        <f t="shared" si="3"/>
        <v>3100</v>
      </c>
      <c r="J24" s="4" t="str">
        <f t="shared" si="1"/>
        <v>Sponge cake</v>
      </c>
      <c r="K24" s="7" t="str">
        <f t="shared" si="4"/>
        <v/>
      </c>
      <c r="L24" s="7" t="str">
        <f t="shared" si="5"/>
        <v/>
      </c>
      <c r="M24" s="7">
        <f t="shared" si="6"/>
        <v>3100</v>
      </c>
      <c r="N24" s="7" t="str">
        <f t="shared" si="7"/>
        <v/>
      </c>
      <c r="O24" s="7" t="str">
        <f t="shared" si="8"/>
        <v/>
      </c>
    </row>
    <row r="25" spans="1:15" x14ac:dyDescent="0.25">
      <c r="A25" s="2"/>
      <c r="B25" s="2">
        <v>12</v>
      </c>
      <c r="C25" s="4" t="s">
        <v>110</v>
      </c>
      <c r="D25" s="13" t="s">
        <v>93</v>
      </c>
      <c r="E25" s="4">
        <v>4</v>
      </c>
      <c r="F25" s="4" t="str">
        <f t="shared" si="2"/>
        <v>Genoise cake</v>
      </c>
      <c r="G25" s="8">
        <f t="shared" si="0"/>
        <v>1650</v>
      </c>
      <c r="H25" s="4">
        <v>8</v>
      </c>
      <c r="I25" s="10">
        <f t="shared" si="3"/>
        <v>13200</v>
      </c>
      <c r="J25" s="4" t="str">
        <f t="shared" si="1"/>
        <v>Genoise cake</v>
      </c>
      <c r="K25" s="7" t="str">
        <f t="shared" si="4"/>
        <v/>
      </c>
      <c r="L25" s="7" t="str">
        <f t="shared" si="5"/>
        <v/>
      </c>
      <c r="M25" s="7" t="str">
        <f t="shared" si="6"/>
        <v/>
      </c>
      <c r="N25" s="7">
        <f t="shared" si="7"/>
        <v>13200</v>
      </c>
      <c r="O25" s="7" t="str">
        <f t="shared" si="8"/>
        <v/>
      </c>
    </row>
    <row r="26" spans="1:15" x14ac:dyDescent="0.25">
      <c r="A26" s="2"/>
      <c r="B26" s="2"/>
      <c r="C26" s="4"/>
      <c r="D26" s="13" t="s">
        <v>94</v>
      </c>
      <c r="E26" s="4">
        <v>3</v>
      </c>
      <c r="F26" s="4" t="str">
        <f t="shared" si="2"/>
        <v>Sponge cake</v>
      </c>
      <c r="G26" s="8">
        <f t="shared" si="0"/>
        <v>1550</v>
      </c>
      <c r="H26" s="4">
        <v>9</v>
      </c>
      <c r="I26" s="10">
        <f t="shared" si="3"/>
        <v>13950</v>
      </c>
      <c r="J26" s="4" t="str">
        <f t="shared" si="1"/>
        <v>Sponge cake</v>
      </c>
      <c r="K26" s="7" t="str">
        <f t="shared" si="4"/>
        <v/>
      </c>
      <c r="L26" s="7" t="str">
        <f t="shared" si="5"/>
        <v/>
      </c>
      <c r="M26" s="7">
        <f t="shared" si="6"/>
        <v>13950</v>
      </c>
      <c r="N26" s="7" t="str">
        <f t="shared" si="7"/>
        <v/>
      </c>
      <c r="O26" s="7" t="str">
        <f t="shared" si="8"/>
        <v/>
      </c>
    </row>
    <row r="27" spans="1:15" x14ac:dyDescent="0.25">
      <c r="A27" s="2"/>
      <c r="B27" s="2"/>
      <c r="C27" s="4"/>
      <c r="D27" s="13" t="s">
        <v>95</v>
      </c>
      <c r="E27" s="4">
        <v>5</v>
      </c>
      <c r="F27" s="4" t="str">
        <f t="shared" si="2"/>
        <v>Bundt cake</v>
      </c>
      <c r="G27" s="8">
        <f t="shared" si="0"/>
        <v>1700</v>
      </c>
      <c r="H27" s="4">
        <v>10</v>
      </c>
      <c r="I27" s="10">
        <f t="shared" si="3"/>
        <v>17000</v>
      </c>
      <c r="J27" s="4" t="str">
        <f t="shared" si="1"/>
        <v>Bundt cake</v>
      </c>
      <c r="K27" s="7" t="str">
        <f t="shared" si="4"/>
        <v/>
      </c>
      <c r="L27" s="7" t="str">
        <f t="shared" si="5"/>
        <v/>
      </c>
      <c r="M27" s="7" t="str">
        <f t="shared" si="6"/>
        <v/>
      </c>
      <c r="N27" s="7" t="str">
        <f t="shared" si="7"/>
        <v/>
      </c>
      <c r="O27" s="7">
        <f t="shared" si="8"/>
        <v>17000</v>
      </c>
    </row>
    <row r="28" spans="1:15" x14ac:dyDescent="0.25">
      <c r="A28" s="2"/>
      <c r="B28" s="2">
        <v>15</v>
      </c>
      <c r="C28" s="4" t="s">
        <v>103</v>
      </c>
      <c r="D28" s="13" t="s">
        <v>96</v>
      </c>
      <c r="E28" s="4">
        <v>1</v>
      </c>
      <c r="F28" s="4" t="str">
        <f t="shared" si="2"/>
        <v>Chiffon cake</v>
      </c>
      <c r="G28" s="8">
        <f t="shared" si="0"/>
        <v>1350</v>
      </c>
      <c r="H28" s="4">
        <v>4</v>
      </c>
      <c r="I28" s="10">
        <f t="shared" si="3"/>
        <v>5400</v>
      </c>
      <c r="J28" s="4" t="str">
        <f t="shared" si="1"/>
        <v>Chiffon cake</v>
      </c>
      <c r="K28" s="7">
        <f t="shared" si="4"/>
        <v>5400</v>
      </c>
      <c r="L28" s="7" t="str">
        <f t="shared" si="5"/>
        <v/>
      </c>
      <c r="M28" s="7" t="str">
        <f t="shared" si="6"/>
        <v/>
      </c>
      <c r="N28" s="7" t="str">
        <f t="shared" si="7"/>
        <v/>
      </c>
      <c r="O28" s="7" t="str">
        <f t="shared" si="8"/>
        <v/>
      </c>
    </row>
    <row r="29" spans="1:15" x14ac:dyDescent="0.25">
      <c r="A29" s="2"/>
      <c r="B29" s="2"/>
      <c r="C29" s="4"/>
      <c r="D29" s="13" t="s">
        <v>97</v>
      </c>
      <c r="E29" s="4">
        <v>2</v>
      </c>
      <c r="F29" s="4" t="str">
        <f t="shared" si="2"/>
        <v>Pound cake</v>
      </c>
      <c r="G29" s="8">
        <f t="shared" si="0"/>
        <v>1450</v>
      </c>
      <c r="H29" s="4">
        <v>7</v>
      </c>
      <c r="I29" s="10">
        <f t="shared" si="3"/>
        <v>10150</v>
      </c>
      <c r="J29" s="4" t="str">
        <f t="shared" si="1"/>
        <v xml:space="preserve">Pound cake </v>
      </c>
      <c r="K29" s="7" t="str">
        <f t="shared" si="4"/>
        <v/>
      </c>
      <c r="L29" s="7">
        <f t="shared" si="5"/>
        <v>10150</v>
      </c>
      <c r="M29" s="7" t="str">
        <f t="shared" si="6"/>
        <v/>
      </c>
      <c r="N29" s="7" t="str">
        <f t="shared" si="7"/>
        <v/>
      </c>
      <c r="O29" s="7" t="str">
        <f t="shared" si="8"/>
        <v/>
      </c>
    </row>
    <row r="30" spans="1:15" x14ac:dyDescent="0.25">
      <c r="A30" s="2"/>
      <c r="B30" s="2"/>
      <c r="C30" s="4" t="s">
        <v>111</v>
      </c>
      <c r="D30" s="13" t="s">
        <v>98</v>
      </c>
      <c r="E30" s="4">
        <v>5</v>
      </c>
      <c r="F30" s="4" t="str">
        <f t="shared" si="2"/>
        <v>Bundt cake</v>
      </c>
      <c r="G30" s="8">
        <f t="shared" si="0"/>
        <v>1700</v>
      </c>
      <c r="H30" s="4">
        <v>7</v>
      </c>
      <c r="I30" s="10">
        <f t="shared" si="3"/>
        <v>11900</v>
      </c>
      <c r="J30" s="4" t="str">
        <f>HLOOKUP(E30,ProdTable,2)</f>
        <v>Bundt cake</v>
      </c>
      <c r="K30" s="7" t="str">
        <f t="shared" si="4"/>
        <v/>
      </c>
      <c r="L30" s="7" t="str">
        <f t="shared" si="5"/>
        <v/>
      </c>
      <c r="M30" s="7" t="str">
        <f t="shared" si="6"/>
        <v/>
      </c>
      <c r="N30" s="7" t="str">
        <f t="shared" si="7"/>
        <v/>
      </c>
      <c r="O30" s="7">
        <f t="shared" si="8"/>
        <v>11900</v>
      </c>
    </row>
    <row r="31" spans="1:15" x14ac:dyDescent="0.25">
      <c r="A31" s="2"/>
      <c r="B31" s="2"/>
      <c r="C31" s="25"/>
      <c r="D31" s="13" t="s">
        <v>99</v>
      </c>
      <c r="E31" s="4">
        <v>3</v>
      </c>
      <c r="F31" s="4" t="str">
        <f t="shared" si="2"/>
        <v>Sponge cake</v>
      </c>
      <c r="G31" s="8">
        <f t="shared" si="0"/>
        <v>1550</v>
      </c>
      <c r="H31" s="4">
        <v>5</v>
      </c>
      <c r="I31" s="10">
        <f t="shared" si="3"/>
        <v>7750</v>
      </c>
      <c r="J31" s="4" t="str">
        <f t="shared" si="1"/>
        <v>Sponge cake</v>
      </c>
      <c r="K31" s="7" t="str">
        <f t="shared" si="4"/>
        <v/>
      </c>
      <c r="L31" s="7" t="str">
        <f>IF($J31=$L$11,$I31,"")</f>
        <v/>
      </c>
      <c r="M31" s="7">
        <f t="shared" ref="M31" si="9">IF($J31=$M$11,$I31,"")</f>
        <v>7750</v>
      </c>
      <c r="N31" s="7" t="str">
        <f t="shared" ref="N31" si="10">IF($J31=$N$11,$I31,"")</f>
        <v/>
      </c>
      <c r="O31" s="7" t="str">
        <f t="shared" si="8"/>
        <v/>
      </c>
    </row>
    <row r="32" spans="1:15" x14ac:dyDescent="0.25">
      <c r="A32" s="58"/>
      <c r="B32" s="58"/>
      <c r="C32" s="59"/>
      <c r="D32" s="59"/>
      <c r="E32" s="59"/>
      <c r="F32" s="59"/>
      <c r="G32" s="59"/>
      <c r="H32" s="59"/>
      <c r="I32" s="60">
        <f>SUM(I12:I31)</f>
        <v>177150</v>
      </c>
      <c r="J32" s="61"/>
      <c r="K32" s="60">
        <f>SUM(K12:K31)</f>
        <v>21600</v>
      </c>
      <c r="L32" s="60">
        <f>SUM(L12:L31)</f>
        <v>18850</v>
      </c>
      <c r="M32" s="60">
        <f>SUM(M12:M31)</f>
        <v>51150</v>
      </c>
      <c r="N32" s="60">
        <f>SUM(N12:N31)</f>
        <v>37950</v>
      </c>
      <c r="O32" s="60">
        <f>SUM(O12:O31)</f>
        <v>47600</v>
      </c>
    </row>
    <row r="33" spans="1:15" x14ac:dyDescent="0.25">
      <c r="A33" s="2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15" x14ac:dyDescent="0.25">
      <c r="A34" s="2" t="s">
        <v>38</v>
      </c>
      <c r="B34" s="2">
        <v>3</v>
      </c>
      <c r="C34" s="4" t="s">
        <v>113</v>
      </c>
      <c r="D34" s="13" t="s">
        <v>80</v>
      </c>
      <c r="E34" s="4">
        <v>3</v>
      </c>
      <c r="F34" s="4" t="str">
        <f>IF(E34=1, "Chiffon cake", IF(E34=2, "Pound cake", IF(E34=3, "Sponge cake", IF(E34=4, "Genoise cake", IF(E34=5, "Bundt cake")))))</f>
        <v>Sponge cake</v>
      </c>
      <c r="G34" s="7">
        <f t="shared" ref="G34:G53" si="11">VLOOKUP(E34,SRPtable,3)</f>
        <v>1550</v>
      </c>
      <c r="H34" s="4">
        <v>2</v>
      </c>
      <c r="I34" s="10">
        <f>G34*H34</f>
        <v>3100</v>
      </c>
      <c r="J34" s="4" t="str">
        <f t="shared" ref="J34:J53" si="12">HLOOKUP(E34,ProdTable,2)</f>
        <v>Sponge cake</v>
      </c>
      <c r="K34" s="7" t="str">
        <f>IF($J34=$K$11,$I34,"")</f>
        <v/>
      </c>
      <c r="L34" s="7" t="str">
        <f>IF($J34=$L$11,$I34,"")</f>
        <v/>
      </c>
      <c r="M34" s="7">
        <f>IF($J34=$M$11,$I34,"")</f>
        <v>3100</v>
      </c>
      <c r="N34" s="7" t="str">
        <f>IF($J34=$N$11,$I34,"")</f>
        <v/>
      </c>
      <c r="O34" s="7" t="str">
        <f>IF($J34=$O$11,$I34,"")</f>
        <v/>
      </c>
    </row>
    <row r="35" spans="1:15" x14ac:dyDescent="0.25">
      <c r="A35" s="2"/>
      <c r="B35" s="2"/>
      <c r="C35" s="4"/>
      <c r="D35" s="13" t="s">
        <v>85</v>
      </c>
      <c r="E35" s="4">
        <v>4</v>
      </c>
      <c r="F35" s="4" t="str">
        <f t="shared" ref="F35:F53" si="13">IF(E35=1, "Chiffon cake", IF(E35=2, "Pound cake", IF(E35=3, "Sponge cake", IF(E35=4, "Genoise cake", IF(E35=5, "Bundt cake")))))</f>
        <v>Genoise cake</v>
      </c>
      <c r="G35" s="7">
        <f t="shared" si="11"/>
        <v>1650</v>
      </c>
      <c r="H35" s="4">
        <v>6</v>
      </c>
      <c r="I35" s="10">
        <f t="shared" ref="I35:I53" si="14">G35*H35</f>
        <v>9900</v>
      </c>
      <c r="J35" s="4" t="str">
        <f t="shared" si="12"/>
        <v>Genoise cake</v>
      </c>
      <c r="K35" s="7" t="str">
        <f t="shared" ref="K35:K53" si="15">IF($J35=$K$11,$I35,"")</f>
        <v/>
      </c>
      <c r="L35" s="7" t="str">
        <f t="shared" ref="L35:L52" si="16">IF($J35=$L$11,$I35,"")</f>
        <v/>
      </c>
      <c r="M35" s="7" t="str">
        <f t="shared" ref="M35:M53" si="17">IF($J35=$M$11,$I35,"")</f>
        <v/>
      </c>
      <c r="N35" s="7">
        <f t="shared" ref="N35:N53" si="18">IF($J35=$N$11,$I35,"")</f>
        <v>9900</v>
      </c>
      <c r="O35" s="7" t="str">
        <f t="shared" ref="O35:O53" si="19">IF($J35=$O$11,$I35,"")</f>
        <v/>
      </c>
    </row>
    <row r="36" spans="1:15" x14ac:dyDescent="0.25">
      <c r="A36" s="2"/>
      <c r="B36" s="2"/>
      <c r="C36" s="4" t="s">
        <v>114</v>
      </c>
      <c r="D36" s="13" t="s">
        <v>81</v>
      </c>
      <c r="E36" s="4">
        <v>4</v>
      </c>
      <c r="F36" s="4" t="str">
        <f t="shared" si="13"/>
        <v>Genoise cake</v>
      </c>
      <c r="G36" s="7">
        <f t="shared" si="11"/>
        <v>1650</v>
      </c>
      <c r="H36" s="4">
        <v>5</v>
      </c>
      <c r="I36" s="10">
        <f t="shared" si="14"/>
        <v>8250</v>
      </c>
      <c r="J36" s="4" t="str">
        <f t="shared" si="12"/>
        <v>Genoise cake</v>
      </c>
      <c r="K36" s="7" t="str">
        <f t="shared" si="15"/>
        <v/>
      </c>
      <c r="L36" s="7" t="str">
        <f t="shared" si="16"/>
        <v/>
      </c>
      <c r="M36" s="7" t="str">
        <f t="shared" si="17"/>
        <v/>
      </c>
      <c r="N36" s="7">
        <f t="shared" si="18"/>
        <v>8250</v>
      </c>
      <c r="O36" s="7" t="str">
        <f t="shared" si="19"/>
        <v/>
      </c>
    </row>
    <row r="37" spans="1:15" x14ac:dyDescent="0.25">
      <c r="A37" s="2"/>
      <c r="B37" s="2">
        <v>5</v>
      </c>
      <c r="C37" s="4" t="s">
        <v>115</v>
      </c>
      <c r="D37" s="13" t="s">
        <v>86</v>
      </c>
      <c r="E37" s="4">
        <v>5</v>
      </c>
      <c r="F37" s="4" t="str">
        <f t="shared" si="13"/>
        <v>Bundt cake</v>
      </c>
      <c r="G37" s="7">
        <f t="shared" si="11"/>
        <v>1700</v>
      </c>
      <c r="H37" s="4">
        <v>6</v>
      </c>
      <c r="I37" s="10">
        <f t="shared" si="14"/>
        <v>10200</v>
      </c>
      <c r="J37" s="4" t="str">
        <f t="shared" si="12"/>
        <v>Bundt cake</v>
      </c>
      <c r="K37" s="7" t="str">
        <f t="shared" si="15"/>
        <v/>
      </c>
      <c r="L37" s="7" t="str">
        <f t="shared" si="16"/>
        <v/>
      </c>
      <c r="M37" s="7" t="str">
        <f t="shared" si="17"/>
        <v/>
      </c>
      <c r="N37" s="7" t="str">
        <f t="shared" si="18"/>
        <v/>
      </c>
      <c r="O37" s="7">
        <f t="shared" si="19"/>
        <v>10200</v>
      </c>
    </row>
    <row r="38" spans="1:15" x14ac:dyDescent="0.25">
      <c r="A38" s="2"/>
      <c r="B38" s="2"/>
      <c r="C38" s="4"/>
      <c r="D38" s="13" t="s">
        <v>87</v>
      </c>
      <c r="E38" s="4">
        <v>3</v>
      </c>
      <c r="F38" s="4" t="str">
        <f t="shared" si="13"/>
        <v>Sponge cake</v>
      </c>
      <c r="G38" s="7">
        <f t="shared" si="11"/>
        <v>1550</v>
      </c>
      <c r="H38" s="4">
        <v>7</v>
      </c>
      <c r="I38" s="10">
        <f t="shared" si="14"/>
        <v>10850</v>
      </c>
      <c r="J38" s="4" t="str">
        <f t="shared" si="12"/>
        <v>Sponge cake</v>
      </c>
      <c r="K38" s="7" t="str">
        <f t="shared" si="15"/>
        <v/>
      </c>
      <c r="L38" s="7" t="str">
        <f t="shared" si="16"/>
        <v/>
      </c>
      <c r="M38" s="7">
        <f t="shared" si="17"/>
        <v>10850</v>
      </c>
      <c r="N38" s="7" t="str">
        <f t="shared" si="18"/>
        <v/>
      </c>
      <c r="O38" s="7" t="str">
        <f t="shared" si="19"/>
        <v/>
      </c>
    </row>
    <row r="39" spans="1:15" x14ac:dyDescent="0.25">
      <c r="A39" s="2"/>
      <c r="B39" s="2"/>
      <c r="C39" s="4" t="s">
        <v>111</v>
      </c>
      <c r="D39" s="13" t="s">
        <v>82</v>
      </c>
      <c r="E39" s="4">
        <v>4</v>
      </c>
      <c r="F39" s="4" t="str">
        <f t="shared" si="13"/>
        <v>Genoise cake</v>
      </c>
      <c r="G39" s="7">
        <f t="shared" si="11"/>
        <v>1650</v>
      </c>
      <c r="H39" s="4">
        <v>5</v>
      </c>
      <c r="I39" s="10">
        <f t="shared" si="14"/>
        <v>8250</v>
      </c>
      <c r="J39" s="4" t="str">
        <f t="shared" si="12"/>
        <v>Genoise cake</v>
      </c>
      <c r="K39" s="7" t="str">
        <f t="shared" si="15"/>
        <v/>
      </c>
      <c r="L39" s="7" t="str">
        <f t="shared" si="16"/>
        <v/>
      </c>
      <c r="M39" s="7" t="str">
        <f t="shared" si="17"/>
        <v/>
      </c>
      <c r="N39" s="7">
        <f t="shared" si="18"/>
        <v>8250</v>
      </c>
      <c r="O39" s="7" t="str">
        <f t="shared" si="19"/>
        <v/>
      </c>
    </row>
    <row r="40" spans="1:15" x14ac:dyDescent="0.25">
      <c r="A40" s="2"/>
      <c r="B40" s="2"/>
      <c r="C40" s="4"/>
      <c r="D40" s="13" t="s">
        <v>83</v>
      </c>
      <c r="E40" s="4">
        <v>1</v>
      </c>
      <c r="F40" s="4" t="str">
        <f t="shared" si="13"/>
        <v>Chiffon cake</v>
      </c>
      <c r="G40" s="7">
        <f t="shared" si="11"/>
        <v>1350</v>
      </c>
      <c r="H40" s="4">
        <v>6</v>
      </c>
      <c r="I40" s="10">
        <f t="shared" si="14"/>
        <v>8100</v>
      </c>
      <c r="J40" s="4" t="str">
        <f t="shared" si="12"/>
        <v>Chiffon cake</v>
      </c>
      <c r="K40" s="7">
        <f t="shared" si="15"/>
        <v>8100</v>
      </c>
      <c r="L40" s="7" t="str">
        <f t="shared" si="16"/>
        <v/>
      </c>
      <c r="M40" s="7" t="str">
        <f t="shared" si="17"/>
        <v/>
      </c>
      <c r="N40" s="7" t="str">
        <f t="shared" si="18"/>
        <v/>
      </c>
      <c r="O40" s="7" t="str">
        <f t="shared" si="19"/>
        <v/>
      </c>
    </row>
    <row r="41" spans="1:15" x14ac:dyDescent="0.25">
      <c r="A41" s="2"/>
      <c r="B41" s="2">
        <v>6</v>
      </c>
      <c r="C41" s="4" t="s">
        <v>116</v>
      </c>
      <c r="D41" s="13" t="s">
        <v>84</v>
      </c>
      <c r="E41" s="4">
        <v>2</v>
      </c>
      <c r="F41" s="4" t="str">
        <f t="shared" si="13"/>
        <v>Pound cake</v>
      </c>
      <c r="G41" s="7">
        <f t="shared" si="11"/>
        <v>1450</v>
      </c>
      <c r="H41" s="4">
        <v>3</v>
      </c>
      <c r="I41" s="10">
        <f>G41*H41</f>
        <v>4350</v>
      </c>
      <c r="J41" s="4" t="str">
        <f t="shared" si="12"/>
        <v xml:space="preserve">Pound cake </v>
      </c>
      <c r="K41" s="7" t="str">
        <f t="shared" si="15"/>
        <v/>
      </c>
      <c r="L41" s="7">
        <f t="shared" si="16"/>
        <v>4350</v>
      </c>
      <c r="M41" s="7" t="str">
        <f t="shared" si="17"/>
        <v/>
      </c>
      <c r="N41" s="7" t="str">
        <f t="shared" si="18"/>
        <v/>
      </c>
      <c r="O41" s="7" t="str">
        <f t="shared" si="19"/>
        <v/>
      </c>
    </row>
    <row r="42" spans="1:15" x14ac:dyDescent="0.25">
      <c r="A42" s="2"/>
      <c r="B42" s="2"/>
      <c r="C42" s="4"/>
      <c r="D42" s="13" t="s">
        <v>88</v>
      </c>
      <c r="E42" s="4">
        <v>3</v>
      </c>
      <c r="F42" s="4" t="str">
        <f t="shared" si="13"/>
        <v>Sponge cake</v>
      </c>
      <c r="G42" s="7">
        <f t="shared" si="11"/>
        <v>1550</v>
      </c>
      <c r="H42" s="4">
        <v>4</v>
      </c>
      <c r="I42" s="10">
        <f t="shared" si="14"/>
        <v>6200</v>
      </c>
      <c r="J42" s="4" t="str">
        <f t="shared" si="12"/>
        <v>Sponge cake</v>
      </c>
      <c r="K42" s="7" t="str">
        <f t="shared" si="15"/>
        <v/>
      </c>
      <c r="L42" s="7" t="str">
        <f t="shared" si="16"/>
        <v/>
      </c>
      <c r="M42" s="7">
        <f t="shared" si="17"/>
        <v>6200</v>
      </c>
      <c r="N42" s="7" t="str">
        <f t="shared" si="18"/>
        <v/>
      </c>
      <c r="O42" s="7" t="str">
        <f t="shared" si="19"/>
        <v/>
      </c>
    </row>
    <row r="43" spans="1:15" x14ac:dyDescent="0.25">
      <c r="A43" s="2"/>
      <c r="B43" s="2"/>
      <c r="C43" s="4" t="s">
        <v>117</v>
      </c>
      <c r="D43" s="13" t="s">
        <v>89</v>
      </c>
      <c r="E43" s="4">
        <v>3</v>
      </c>
      <c r="F43" s="4" t="str">
        <f t="shared" si="13"/>
        <v>Sponge cake</v>
      </c>
      <c r="G43" s="7">
        <f t="shared" si="11"/>
        <v>1550</v>
      </c>
      <c r="H43" s="4">
        <v>5</v>
      </c>
      <c r="I43" s="10">
        <f t="shared" si="14"/>
        <v>7750</v>
      </c>
      <c r="J43" s="4" t="str">
        <f t="shared" si="12"/>
        <v>Sponge cake</v>
      </c>
      <c r="K43" s="7" t="str">
        <f t="shared" si="15"/>
        <v/>
      </c>
      <c r="L43" s="7" t="str">
        <f t="shared" si="16"/>
        <v/>
      </c>
      <c r="M43" s="7">
        <f t="shared" si="17"/>
        <v>7750</v>
      </c>
      <c r="N43" s="7" t="str">
        <f t="shared" si="18"/>
        <v/>
      </c>
      <c r="O43" s="7" t="str">
        <f t="shared" si="19"/>
        <v/>
      </c>
    </row>
    <row r="44" spans="1:15" x14ac:dyDescent="0.25">
      <c r="A44" s="2"/>
      <c r="B44" s="2"/>
      <c r="C44" s="4"/>
      <c r="D44" s="13" t="s">
        <v>90</v>
      </c>
      <c r="E44" s="4">
        <v>4</v>
      </c>
      <c r="F44" s="4" t="str">
        <f t="shared" si="13"/>
        <v>Genoise cake</v>
      </c>
      <c r="G44" s="7">
        <f t="shared" si="11"/>
        <v>1650</v>
      </c>
      <c r="H44" s="4">
        <v>7</v>
      </c>
      <c r="I44" s="10">
        <f t="shared" si="14"/>
        <v>11550</v>
      </c>
      <c r="J44" s="4" t="str">
        <f t="shared" si="12"/>
        <v>Genoise cake</v>
      </c>
      <c r="K44" s="7" t="str">
        <f t="shared" si="15"/>
        <v/>
      </c>
      <c r="L44" s="7" t="str">
        <f t="shared" si="16"/>
        <v/>
      </c>
      <c r="M44" s="7" t="str">
        <f t="shared" si="17"/>
        <v/>
      </c>
      <c r="N44" s="7">
        <f t="shared" si="18"/>
        <v>11550</v>
      </c>
      <c r="O44" s="7" t="str">
        <f t="shared" si="19"/>
        <v/>
      </c>
    </row>
    <row r="45" spans="1:15" x14ac:dyDescent="0.25">
      <c r="A45" s="2"/>
      <c r="B45" s="2">
        <v>11</v>
      </c>
      <c r="C45" s="4" t="s">
        <v>118</v>
      </c>
      <c r="D45" s="13" t="s">
        <v>91</v>
      </c>
      <c r="E45" s="4">
        <v>2</v>
      </c>
      <c r="F45" s="4" t="str">
        <f t="shared" si="13"/>
        <v>Pound cake</v>
      </c>
      <c r="G45" s="7">
        <f t="shared" si="11"/>
        <v>1450</v>
      </c>
      <c r="H45" s="4">
        <v>3</v>
      </c>
      <c r="I45" s="10">
        <f t="shared" si="14"/>
        <v>4350</v>
      </c>
      <c r="J45" s="4" t="str">
        <f t="shared" si="12"/>
        <v xml:space="preserve">Pound cake </v>
      </c>
      <c r="K45" s="7" t="str">
        <f t="shared" si="15"/>
        <v/>
      </c>
      <c r="L45" s="7">
        <f t="shared" si="16"/>
        <v>4350</v>
      </c>
      <c r="M45" s="7" t="str">
        <f t="shared" si="17"/>
        <v/>
      </c>
      <c r="N45" s="7" t="str">
        <f t="shared" si="18"/>
        <v/>
      </c>
      <c r="O45" s="7" t="str">
        <f t="shared" si="19"/>
        <v/>
      </c>
    </row>
    <row r="46" spans="1:15" x14ac:dyDescent="0.25">
      <c r="A46" s="2"/>
      <c r="B46" s="2"/>
      <c r="C46" s="4"/>
      <c r="D46" s="13" t="s">
        <v>92</v>
      </c>
      <c r="E46" s="4">
        <v>1</v>
      </c>
      <c r="F46" s="4" t="str">
        <f t="shared" si="13"/>
        <v>Chiffon cake</v>
      </c>
      <c r="G46" s="7">
        <f t="shared" si="11"/>
        <v>1350</v>
      </c>
      <c r="H46" s="4">
        <v>2</v>
      </c>
      <c r="I46" s="10">
        <f t="shared" si="14"/>
        <v>2700</v>
      </c>
      <c r="J46" s="4" t="str">
        <f t="shared" si="12"/>
        <v>Chiffon cake</v>
      </c>
      <c r="K46" s="7">
        <f t="shared" si="15"/>
        <v>2700</v>
      </c>
      <c r="L46" s="7" t="str">
        <f t="shared" si="16"/>
        <v/>
      </c>
      <c r="M46" s="7" t="str">
        <f t="shared" si="17"/>
        <v/>
      </c>
      <c r="N46" s="7" t="str">
        <f t="shared" si="18"/>
        <v/>
      </c>
      <c r="O46" s="7" t="str">
        <f t="shared" si="19"/>
        <v/>
      </c>
    </row>
    <row r="47" spans="1:15" x14ac:dyDescent="0.25">
      <c r="A47" s="2"/>
      <c r="B47" s="2"/>
      <c r="C47" s="4" t="s">
        <v>119</v>
      </c>
      <c r="D47" s="13" t="s">
        <v>93</v>
      </c>
      <c r="E47" s="4">
        <v>2</v>
      </c>
      <c r="F47" s="4" t="str">
        <f t="shared" si="13"/>
        <v>Pound cake</v>
      </c>
      <c r="G47" s="7">
        <f t="shared" si="11"/>
        <v>1450</v>
      </c>
      <c r="H47" s="4">
        <v>8</v>
      </c>
      <c r="I47" s="10">
        <f t="shared" si="14"/>
        <v>11600</v>
      </c>
      <c r="J47" s="4" t="str">
        <f t="shared" si="12"/>
        <v xml:space="preserve">Pound cake </v>
      </c>
      <c r="K47" s="7" t="str">
        <f t="shared" si="15"/>
        <v/>
      </c>
      <c r="L47" s="7">
        <f t="shared" si="16"/>
        <v>11600</v>
      </c>
      <c r="M47" s="7" t="str">
        <f t="shared" si="17"/>
        <v/>
      </c>
      <c r="N47" s="7" t="str">
        <f t="shared" si="18"/>
        <v/>
      </c>
      <c r="O47" s="7" t="str">
        <f t="shared" si="19"/>
        <v/>
      </c>
    </row>
    <row r="48" spans="1:15" x14ac:dyDescent="0.25">
      <c r="A48" s="2"/>
      <c r="B48" s="2">
        <v>14</v>
      </c>
      <c r="C48" s="4" t="s">
        <v>120</v>
      </c>
      <c r="D48" s="13" t="s">
        <v>94</v>
      </c>
      <c r="E48" s="4">
        <v>3</v>
      </c>
      <c r="F48" s="4" t="str">
        <f t="shared" si="13"/>
        <v>Sponge cake</v>
      </c>
      <c r="G48" s="7">
        <f t="shared" si="11"/>
        <v>1550</v>
      </c>
      <c r="H48" s="4">
        <v>9</v>
      </c>
      <c r="I48" s="10">
        <f t="shared" si="14"/>
        <v>13950</v>
      </c>
      <c r="J48" s="4" t="str">
        <f t="shared" si="12"/>
        <v>Sponge cake</v>
      </c>
      <c r="K48" s="7" t="str">
        <f t="shared" si="15"/>
        <v/>
      </c>
      <c r="L48" s="7" t="str">
        <f t="shared" si="16"/>
        <v/>
      </c>
      <c r="M48" s="7">
        <f t="shared" si="17"/>
        <v>13950</v>
      </c>
      <c r="N48" s="7" t="str">
        <f t="shared" si="18"/>
        <v/>
      </c>
      <c r="O48" s="7" t="str">
        <f t="shared" si="19"/>
        <v/>
      </c>
    </row>
    <row r="49" spans="1:15" x14ac:dyDescent="0.25">
      <c r="A49" s="2"/>
      <c r="B49" s="2"/>
      <c r="C49" s="4"/>
      <c r="D49" s="13" t="s">
        <v>95</v>
      </c>
      <c r="E49" s="4">
        <v>5</v>
      </c>
      <c r="F49" s="4" t="str">
        <f t="shared" si="13"/>
        <v>Bundt cake</v>
      </c>
      <c r="G49" s="7">
        <f t="shared" si="11"/>
        <v>1700</v>
      </c>
      <c r="H49" s="4">
        <v>10</v>
      </c>
      <c r="I49" s="10">
        <f t="shared" si="14"/>
        <v>17000</v>
      </c>
      <c r="J49" s="4" t="str">
        <f t="shared" si="12"/>
        <v>Bundt cake</v>
      </c>
      <c r="K49" s="7" t="str">
        <f t="shared" si="15"/>
        <v/>
      </c>
      <c r="L49" s="7" t="str">
        <f t="shared" si="16"/>
        <v/>
      </c>
      <c r="M49" s="7" t="str">
        <f t="shared" si="17"/>
        <v/>
      </c>
      <c r="N49" s="7" t="str">
        <f t="shared" si="18"/>
        <v/>
      </c>
      <c r="O49" s="7">
        <f t="shared" si="19"/>
        <v>17000</v>
      </c>
    </row>
    <row r="50" spans="1:15" x14ac:dyDescent="0.25">
      <c r="A50" s="2"/>
      <c r="B50" s="2"/>
      <c r="C50" s="4"/>
      <c r="D50" s="13" t="s">
        <v>96</v>
      </c>
      <c r="E50" s="4">
        <v>1</v>
      </c>
      <c r="F50" s="4" t="str">
        <f t="shared" si="13"/>
        <v>Chiffon cake</v>
      </c>
      <c r="G50" s="7">
        <f t="shared" si="11"/>
        <v>1350</v>
      </c>
      <c r="H50" s="4">
        <v>4</v>
      </c>
      <c r="I50" s="10">
        <f t="shared" si="14"/>
        <v>5400</v>
      </c>
      <c r="J50" s="4" t="str">
        <f t="shared" si="12"/>
        <v>Chiffon cake</v>
      </c>
      <c r="K50" s="7">
        <f t="shared" si="15"/>
        <v>5400</v>
      </c>
      <c r="L50" s="7" t="str">
        <f t="shared" si="16"/>
        <v/>
      </c>
      <c r="M50" s="7" t="str">
        <f t="shared" si="17"/>
        <v/>
      </c>
      <c r="N50" s="7" t="str">
        <f t="shared" si="18"/>
        <v/>
      </c>
      <c r="O50" s="7" t="str">
        <f t="shared" si="19"/>
        <v/>
      </c>
    </row>
    <row r="51" spans="1:15" x14ac:dyDescent="0.25">
      <c r="A51" s="2"/>
      <c r="B51" s="2">
        <v>25</v>
      </c>
      <c r="C51" s="4" t="s">
        <v>121</v>
      </c>
      <c r="D51" s="13" t="s">
        <v>97</v>
      </c>
      <c r="E51" s="4">
        <v>2</v>
      </c>
      <c r="F51" s="4" t="str">
        <f t="shared" si="13"/>
        <v>Pound cake</v>
      </c>
      <c r="G51" s="7">
        <f t="shared" si="11"/>
        <v>1450</v>
      </c>
      <c r="H51" s="4">
        <v>7</v>
      </c>
      <c r="I51" s="10">
        <f t="shared" si="14"/>
        <v>10150</v>
      </c>
      <c r="J51" s="4" t="str">
        <f t="shared" si="12"/>
        <v xml:space="preserve">Pound cake </v>
      </c>
      <c r="K51" s="7" t="str">
        <f t="shared" si="15"/>
        <v/>
      </c>
      <c r="L51" s="7">
        <f t="shared" si="16"/>
        <v>10150</v>
      </c>
      <c r="M51" s="7" t="str">
        <f t="shared" si="17"/>
        <v/>
      </c>
      <c r="N51" s="7" t="str">
        <f t="shared" si="18"/>
        <v/>
      </c>
      <c r="O51" s="7" t="str">
        <f t="shared" si="19"/>
        <v/>
      </c>
    </row>
    <row r="52" spans="1:15" x14ac:dyDescent="0.25">
      <c r="A52" s="2"/>
      <c r="B52" s="2"/>
      <c r="C52" s="4"/>
      <c r="D52" s="13" t="s">
        <v>98</v>
      </c>
      <c r="E52" s="4">
        <v>5</v>
      </c>
      <c r="F52" s="4" t="str">
        <f t="shared" si="13"/>
        <v>Bundt cake</v>
      </c>
      <c r="G52" s="7">
        <f t="shared" si="11"/>
        <v>1700</v>
      </c>
      <c r="H52" s="4">
        <v>7</v>
      </c>
      <c r="I52" s="10">
        <f t="shared" si="14"/>
        <v>11900</v>
      </c>
      <c r="J52" s="4" t="str">
        <f t="shared" si="12"/>
        <v>Bundt cake</v>
      </c>
      <c r="K52" s="7" t="str">
        <f t="shared" si="15"/>
        <v/>
      </c>
      <c r="L52" s="7" t="str">
        <f t="shared" si="16"/>
        <v/>
      </c>
      <c r="M52" s="7" t="str">
        <f t="shared" si="17"/>
        <v/>
      </c>
      <c r="N52" s="7" t="str">
        <f t="shared" si="18"/>
        <v/>
      </c>
      <c r="O52" s="7">
        <f t="shared" si="19"/>
        <v>11900</v>
      </c>
    </row>
    <row r="53" spans="1:15" x14ac:dyDescent="0.25">
      <c r="A53" s="2"/>
      <c r="B53" s="2"/>
      <c r="C53" s="4" t="s">
        <v>122</v>
      </c>
      <c r="D53" s="13" t="s">
        <v>99</v>
      </c>
      <c r="E53" s="4">
        <v>2</v>
      </c>
      <c r="F53" s="4" t="str">
        <f t="shared" si="13"/>
        <v>Pound cake</v>
      </c>
      <c r="G53" s="7">
        <f t="shared" si="11"/>
        <v>1450</v>
      </c>
      <c r="H53" s="4">
        <v>7</v>
      </c>
      <c r="I53" s="10">
        <f t="shared" si="14"/>
        <v>10150</v>
      </c>
      <c r="J53" s="4" t="str">
        <f t="shared" si="12"/>
        <v xml:space="preserve">Pound cake </v>
      </c>
      <c r="K53" s="7" t="str">
        <f t="shared" si="15"/>
        <v/>
      </c>
      <c r="L53" s="7">
        <f>IF($J53=$L$11,$I53,"")</f>
        <v>10150</v>
      </c>
      <c r="M53" s="7" t="str">
        <f t="shared" si="17"/>
        <v/>
      </c>
      <c r="N53" s="7" t="str">
        <f t="shared" si="18"/>
        <v/>
      </c>
      <c r="O53" s="7" t="str">
        <f t="shared" si="19"/>
        <v/>
      </c>
    </row>
    <row r="54" spans="1:15" x14ac:dyDescent="0.25">
      <c r="A54" s="62"/>
      <c r="B54" s="62"/>
      <c r="C54" s="55"/>
      <c r="D54" s="55"/>
      <c r="E54" s="55"/>
      <c r="F54" s="55"/>
      <c r="G54" s="55"/>
      <c r="H54" s="55"/>
      <c r="I54" s="63">
        <f>SUM(I34:I53)</f>
        <v>175700</v>
      </c>
      <c r="J54" s="55"/>
      <c r="K54" s="63">
        <f>SUM(K34:K53)</f>
        <v>16200</v>
      </c>
      <c r="L54" s="63">
        <f>SUM(L34:L53)</f>
        <v>40600</v>
      </c>
      <c r="M54" s="63">
        <f>SUM(M34:M53)</f>
        <v>41850</v>
      </c>
      <c r="N54" s="63">
        <f>SUM(N34:N53)</f>
        <v>37950</v>
      </c>
      <c r="O54" s="63">
        <f>SUM(O34:O53)</f>
        <v>39100</v>
      </c>
    </row>
    <row r="55" spans="1:15" x14ac:dyDescent="0.25">
      <c r="A55" s="2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5" x14ac:dyDescent="0.25">
      <c r="A56" s="2" t="s">
        <v>23</v>
      </c>
      <c r="B56" s="2">
        <v>2</v>
      </c>
      <c r="C56" s="4" t="s">
        <v>124</v>
      </c>
      <c r="D56" s="13" t="s">
        <v>80</v>
      </c>
      <c r="E56" s="4">
        <v>1</v>
      </c>
      <c r="F56" s="4" t="str">
        <f>IF(E56=1, "Chiffon cake", IF(E56=2, "Pound cake", IF(E56=3, "Sponge cake", IF(E56=4, "Genoise cake", IF(E56=5, "Bundt cake")))))</f>
        <v>Chiffon cake</v>
      </c>
      <c r="G56" s="7">
        <f t="shared" ref="G56:G75" si="20">VLOOKUP(E56,SRPtable,3)</f>
        <v>1350</v>
      </c>
      <c r="H56" s="4">
        <v>8</v>
      </c>
      <c r="I56" s="10">
        <f>G56*H56</f>
        <v>10800</v>
      </c>
      <c r="J56" s="4" t="str">
        <f t="shared" ref="J56:J75" si="21">HLOOKUP(E56,ProdTable,2)</f>
        <v>Chiffon cake</v>
      </c>
      <c r="K56" s="7">
        <f>IF($J56=$K$11,$I56,"")</f>
        <v>10800</v>
      </c>
      <c r="L56" s="7" t="str">
        <f>IF($J56=$L$11,$I56,"")</f>
        <v/>
      </c>
      <c r="M56" s="7" t="str">
        <f>IF($J56=$M$11,$I56,"")</f>
        <v/>
      </c>
      <c r="N56" s="7" t="str">
        <f>IF($J56=$N$11,$I56,"")</f>
        <v/>
      </c>
      <c r="O56" s="7" t="str">
        <f>IF($J56=$O$11,$I56,"")</f>
        <v/>
      </c>
    </row>
    <row r="57" spans="1:15" x14ac:dyDescent="0.25">
      <c r="A57" s="2"/>
      <c r="B57" s="2"/>
      <c r="C57" s="4" t="s">
        <v>125</v>
      </c>
      <c r="D57" s="13" t="s">
        <v>85</v>
      </c>
      <c r="E57" s="4">
        <v>2</v>
      </c>
      <c r="F57" s="4" t="str">
        <f t="shared" ref="F57:F75" si="22">IF(E57=1, "Chiffon cake", IF(E57=2, "Pound cake", IF(E57=3, "Sponge cake", IF(E57=4, "Genoise cake", IF(E57=5, "Bundt cake")))))</f>
        <v>Pound cake</v>
      </c>
      <c r="G57" s="7">
        <f t="shared" si="20"/>
        <v>1450</v>
      </c>
      <c r="H57" s="4">
        <v>9</v>
      </c>
      <c r="I57" s="10">
        <f t="shared" ref="I57:I62" si="23">G57*H57</f>
        <v>13050</v>
      </c>
      <c r="J57" s="4" t="str">
        <f t="shared" si="21"/>
        <v xml:space="preserve">Pound cake </v>
      </c>
      <c r="K57" s="7" t="str">
        <f t="shared" ref="K57:K75" si="24">IF($J57=$K$11,$I57,"")</f>
        <v/>
      </c>
      <c r="L57" s="7">
        <f t="shared" ref="L57:L74" si="25">IF($J57=$L$11,$I57,"")</f>
        <v>13050</v>
      </c>
      <c r="M57" s="7" t="str">
        <f t="shared" ref="M57:M75" si="26">IF($J57=$M$11,$I57,"")</f>
        <v/>
      </c>
      <c r="N57" s="7" t="str">
        <f t="shared" ref="N57:N75" si="27">IF($J57=$N$11,$I57,"")</f>
        <v/>
      </c>
      <c r="O57" s="7" t="str">
        <f t="shared" ref="O57:O75" si="28">IF($J57=$O$11,$I57,"")</f>
        <v/>
      </c>
    </row>
    <row r="58" spans="1:15" x14ac:dyDescent="0.25">
      <c r="A58" s="2"/>
      <c r="B58" s="2"/>
      <c r="C58" s="4"/>
      <c r="D58" s="13" t="s">
        <v>81</v>
      </c>
      <c r="E58" s="4">
        <v>3</v>
      </c>
      <c r="F58" s="4" t="str">
        <f t="shared" si="22"/>
        <v>Sponge cake</v>
      </c>
      <c r="G58" s="7">
        <f t="shared" si="20"/>
        <v>1550</v>
      </c>
      <c r="H58" s="4">
        <v>10</v>
      </c>
      <c r="I58" s="10">
        <f t="shared" si="23"/>
        <v>15500</v>
      </c>
      <c r="J58" s="4" t="str">
        <f t="shared" si="21"/>
        <v>Sponge cake</v>
      </c>
      <c r="K58" s="7" t="str">
        <f t="shared" si="24"/>
        <v/>
      </c>
      <c r="L58" s="7" t="str">
        <f t="shared" si="25"/>
        <v/>
      </c>
      <c r="M58" s="7">
        <f t="shared" si="26"/>
        <v>15500</v>
      </c>
      <c r="N58" s="7" t="str">
        <f t="shared" si="27"/>
        <v/>
      </c>
      <c r="O58" s="7" t="str">
        <f t="shared" si="28"/>
        <v/>
      </c>
    </row>
    <row r="59" spans="1:15" x14ac:dyDescent="0.25">
      <c r="A59" s="2"/>
      <c r="B59" s="2">
        <v>3</v>
      </c>
      <c r="C59" s="4" t="s">
        <v>109</v>
      </c>
      <c r="D59" s="13" t="s">
        <v>86</v>
      </c>
      <c r="E59" s="4">
        <v>4</v>
      </c>
      <c r="F59" s="4" t="str">
        <f t="shared" si="22"/>
        <v>Genoise cake</v>
      </c>
      <c r="G59" s="7">
        <f t="shared" si="20"/>
        <v>1650</v>
      </c>
      <c r="H59" s="4">
        <v>4</v>
      </c>
      <c r="I59" s="10">
        <f t="shared" si="23"/>
        <v>6600</v>
      </c>
      <c r="J59" s="4" t="str">
        <f t="shared" si="21"/>
        <v>Genoise cake</v>
      </c>
      <c r="K59" s="7" t="str">
        <f t="shared" si="24"/>
        <v/>
      </c>
      <c r="L59" s="7" t="str">
        <f t="shared" si="25"/>
        <v/>
      </c>
      <c r="M59" s="7" t="str">
        <f t="shared" si="26"/>
        <v/>
      </c>
      <c r="N59" s="7">
        <f t="shared" si="27"/>
        <v>6600</v>
      </c>
      <c r="O59" s="7" t="str">
        <f t="shared" si="28"/>
        <v/>
      </c>
    </row>
    <row r="60" spans="1:15" x14ac:dyDescent="0.25">
      <c r="A60" s="2"/>
      <c r="B60" s="2"/>
      <c r="C60" s="4"/>
      <c r="D60" s="13" t="s">
        <v>87</v>
      </c>
      <c r="E60" s="4">
        <v>1</v>
      </c>
      <c r="F60" s="4" t="str">
        <f t="shared" si="22"/>
        <v>Chiffon cake</v>
      </c>
      <c r="G60" s="7">
        <f t="shared" si="20"/>
        <v>1350</v>
      </c>
      <c r="H60" s="4">
        <v>7</v>
      </c>
      <c r="I60" s="10">
        <f t="shared" si="23"/>
        <v>9450</v>
      </c>
      <c r="J60" s="4" t="str">
        <f t="shared" si="21"/>
        <v>Chiffon cake</v>
      </c>
      <c r="K60" s="7">
        <f t="shared" si="24"/>
        <v>9450</v>
      </c>
      <c r="L60" s="7" t="str">
        <f t="shared" si="25"/>
        <v/>
      </c>
      <c r="M60" s="7" t="str">
        <f t="shared" si="26"/>
        <v/>
      </c>
      <c r="N60" s="7" t="str">
        <f t="shared" si="27"/>
        <v/>
      </c>
      <c r="O60" s="7" t="str">
        <f t="shared" si="28"/>
        <v/>
      </c>
    </row>
    <row r="61" spans="1:15" x14ac:dyDescent="0.25">
      <c r="A61" s="2"/>
      <c r="B61" s="2"/>
      <c r="C61" s="4" t="s">
        <v>132</v>
      </c>
      <c r="D61" s="13" t="s">
        <v>82</v>
      </c>
      <c r="E61" s="4">
        <v>3</v>
      </c>
      <c r="F61" s="4" t="str">
        <f t="shared" si="22"/>
        <v>Sponge cake</v>
      </c>
      <c r="G61" s="7">
        <f t="shared" si="20"/>
        <v>1550</v>
      </c>
      <c r="H61" s="4">
        <v>5</v>
      </c>
      <c r="I61" s="10">
        <f t="shared" si="23"/>
        <v>7750</v>
      </c>
      <c r="J61" s="4" t="str">
        <f t="shared" si="21"/>
        <v>Sponge cake</v>
      </c>
      <c r="K61" s="7" t="str">
        <f t="shared" si="24"/>
        <v/>
      </c>
      <c r="L61" s="7" t="str">
        <f t="shared" si="25"/>
        <v/>
      </c>
      <c r="M61" s="7">
        <f t="shared" si="26"/>
        <v>7750</v>
      </c>
      <c r="N61" s="7" t="str">
        <f t="shared" si="27"/>
        <v/>
      </c>
      <c r="O61" s="7" t="str">
        <f t="shared" si="28"/>
        <v/>
      </c>
    </row>
    <row r="62" spans="1:15" x14ac:dyDescent="0.25">
      <c r="A62" s="2"/>
      <c r="B62" s="2">
        <v>7</v>
      </c>
      <c r="C62" s="4" t="s">
        <v>126</v>
      </c>
      <c r="D62" s="13" t="s">
        <v>83</v>
      </c>
      <c r="E62" s="4">
        <v>2</v>
      </c>
      <c r="F62" s="4" t="str">
        <f t="shared" si="22"/>
        <v>Pound cake</v>
      </c>
      <c r="G62" s="7">
        <f t="shared" si="20"/>
        <v>1450</v>
      </c>
      <c r="H62" s="4">
        <v>6</v>
      </c>
      <c r="I62" s="10">
        <f t="shared" si="23"/>
        <v>8700</v>
      </c>
      <c r="J62" s="4" t="str">
        <f t="shared" si="21"/>
        <v xml:space="preserve">Pound cake </v>
      </c>
      <c r="K62" s="7" t="str">
        <f t="shared" si="24"/>
        <v/>
      </c>
      <c r="L62" s="7">
        <f t="shared" si="25"/>
        <v>8700</v>
      </c>
      <c r="M62" s="7" t="str">
        <f t="shared" si="26"/>
        <v/>
      </c>
      <c r="N62" s="7" t="str">
        <f t="shared" si="27"/>
        <v/>
      </c>
      <c r="O62" s="7" t="str">
        <f t="shared" si="28"/>
        <v/>
      </c>
    </row>
    <row r="63" spans="1:15" x14ac:dyDescent="0.25">
      <c r="A63" s="2"/>
      <c r="B63" s="2"/>
      <c r="C63" s="4"/>
      <c r="D63" s="13" t="s">
        <v>84</v>
      </c>
      <c r="E63" s="4">
        <v>3</v>
      </c>
      <c r="F63" s="4" t="str">
        <f t="shared" si="22"/>
        <v>Sponge cake</v>
      </c>
      <c r="G63" s="7">
        <f t="shared" si="20"/>
        <v>1550</v>
      </c>
      <c r="H63" s="4">
        <v>3</v>
      </c>
      <c r="I63" s="10">
        <f>G63*H63</f>
        <v>4650</v>
      </c>
      <c r="J63" s="4" t="str">
        <f t="shared" si="21"/>
        <v>Sponge cake</v>
      </c>
      <c r="K63" s="7" t="str">
        <f t="shared" si="24"/>
        <v/>
      </c>
      <c r="L63" s="7" t="str">
        <f t="shared" si="25"/>
        <v/>
      </c>
      <c r="M63" s="7">
        <f t="shared" si="26"/>
        <v>4650</v>
      </c>
      <c r="N63" s="7" t="str">
        <f t="shared" si="27"/>
        <v/>
      </c>
      <c r="O63" s="7" t="str">
        <f t="shared" si="28"/>
        <v/>
      </c>
    </row>
    <row r="64" spans="1:15" x14ac:dyDescent="0.25">
      <c r="A64" s="2"/>
      <c r="B64" s="2"/>
      <c r="C64" s="4"/>
      <c r="D64" s="13" t="s">
        <v>88</v>
      </c>
      <c r="E64" s="4">
        <v>5</v>
      </c>
      <c r="F64" s="4" t="str">
        <f t="shared" si="22"/>
        <v>Bundt cake</v>
      </c>
      <c r="G64" s="7">
        <f t="shared" si="20"/>
        <v>1700</v>
      </c>
      <c r="H64" s="4">
        <v>4</v>
      </c>
      <c r="I64" s="10">
        <f t="shared" ref="I64:I75" si="29">G64*H64</f>
        <v>6800</v>
      </c>
      <c r="J64" s="4" t="str">
        <f t="shared" si="21"/>
        <v>Bundt cake</v>
      </c>
      <c r="K64" s="7" t="str">
        <f t="shared" si="24"/>
        <v/>
      </c>
      <c r="L64" s="7" t="str">
        <f t="shared" si="25"/>
        <v/>
      </c>
      <c r="M64" s="7" t="str">
        <f t="shared" si="26"/>
        <v/>
      </c>
      <c r="N64" s="7" t="str">
        <f t="shared" si="27"/>
        <v/>
      </c>
      <c r="O64" s="7">
        <f t="shared" si="28"/>
        <v>6800</v>
      </c>
    </row>
    <row r="65" spans="1:15" x14ac:dyDescent="0.25">
      <c r="A65" s="2"/>
      <c r="B65" s="2">
        <v>11</v>
      </c>
      <c r="C65" s="4" t="s">
        <v>111</v>
      </c>
      <c r="D65" s="13" t="s">
        <v>89</v>
      </c>
      <c r="E65" s="4">
        <v>1</v>
      </c>
      <c r="F65" s="4" t="str">
        <f t="shared" si="22"/>
        <v>Chiffon cake</v>
      </c>
      <c r="G65" s="7">
        <f t="shared" si="20"/>
        <v>1350</v>
      </c>
      <c r="H65" s="4">
        <v>5</v>
      </c>
      <c r="I65" s="10">
        <f t="shared" si="29"/>
        <v>6750</v>
      </c>
      <c r="J65" s="4" t="str">
        <f t="shared" si="21"/>
        <v>Chiffon cake</v>
      </c>
      <c r="K65" s="7">
        <f t="shared" si="24"/>
        <v>6750</v>
      </c>
      <c r="L65" s="7" t="str">
        <f t="shared" si="25"/>
        <v/>
      </c>
      <c r="M65" s="7" t="str">
        <f t="shared" si="26"/>
        <v/>
      </c>
      <c r="N65" s="7" t="str">
        <f t="shared" si="27"/>
        <v/>
      </c>
      <c r="O65" s="7" t="str">
        <f t="shared" si="28"/>
        <v/>
      </c>
    </row>
    <row r="66" spans="1:15" x14ac:dyDescent="0.25">
      <c r="A66" s="2"/>
      <c r="B66" s="2"/>
      <c r="C66" s="4"/>
      <c r="D66" s="13" t="s">
        <v>90</v>
      </c>
      <c r="E66" s="4">
        <v>2</v>
      </c>
      <c r="F66" s="4" t="str">
        <f t="shared" si="22"/>
        <v>Pound cake</v>
      </c>
      <c r="G66" s="7">
        <f t="shared" si="20"/>
        <v>1450</v>
      </c>
      <c r="H66" s="4">
        <v>1</v>
      </c>
      <c r="I66" s="10">
        <f t="shared" si="29"/>
        <v>1450</v>
      </c>
      <c r="J66" s="4" t="str">
        <f t="shared" si="21"/>
        <v xml:space="preserve">Pound cake </v>
      </c>
      <c r="K66" s="7" t="str">
        <f t="shared" si="24"/>
        <v/>
      </c>
      <c r="L66" s="7">
        <f t="shared" si="25"/>
        <v>1450</v>
      </c>
      <c r="M66" s="7" t="str">
        <f t="shared" si="26"/>
        <v/>
      </c>
      <c r="N66" s="7" t="str">
        <f t="shared" si="27"/>
        <v/>
      </c>
      <c r="O66" s="7" t="str">
        <f t="shared" si="28"/>
        <v/>
      </c>
    </row>
    <row r="67" spans="1:15" x14ac:dyDescent="0.25">
      <c r="A67" s="2"/>
      <c r="B67" s="2">
        <v>15</v>
      </c>
      <c r="C67" s="4" t="s">
        <v>128</v>
      </c>
      <c r="D67" s="13" t="s">
        <v>91</v>
      </c>
      <c r="E67" s="4">
        <v>3</v>
      </c>
      <c r="F67" s="4" t="str">
        <f t="shared" si="22"/>
        <v>Sponge cake</v>
      </c>
      <c r="G67" s="7">
        <f t="shared" si="20"/>
        <v>1550</v>
      </c>
      <c r="H67" s="4">
        <v>3</v>
      </c>
      <c r="I67" s="10">
        <f t="shared" si="29"/>
        <v>4650</v>
      </c>
      <c r="J67" s="4" t="str">
        <f t="shared" si="21"/>
        <v>Sponge cake</v>
      </c>
      <c r="K67" s="7" t="str">
        <f t="shared" si="24"/>
        <v/>
      </c>
      <c r="L67" s="7" t="str">
        <f t="shared" si="25"/>
        <v/>
      </c>
      <c r="M67" s="7">
        <f t="shared" si="26"/>
        <v>4650</v>
      </c>
      <c r="N67" s="7" t="str">
        <f t="shared" si="27"/>
        <v/>
      </c>
      <c r="O67" s="7" t="str">
        <f t="shared" si="28"/>
        <v/>
      </c>
    </row>
    <row r="68" spans="1:15" x14ac:dyDescent="0.25">
      <c r="A68" s="2"/>
      <c r="B68" s="2"/>
      <c r="C68" s="4"/>
      <c r="D68" s="13" t="s">
        <v>92</v>
      </c>
      <c r="E68" s="4">
        <v>1</v>
      </c>
      <c r="F68" s="4" t="str">
        <f t="shared" si="22"/>
        <v>Chiffon cake</v>
      </c>
      <c r="G68" s="7">
        <f t="shared" si="20"/>
        <v>1350</v>
      </c>
      <c r="H68" s="4">
        <v>2</v>
      </c>
      <c r="I68" s="10">
        <f t="shared" si="29"/>
        <v>2700</v>
      </c>
      <c r="J68" s="4" t="str">
        <f t="shared" si="21"/>
        <v>Chiffon cake</v>
      </c>
      <c r="K68" s="7">
        <f t="shared" si="24"/>
        <v>2700</v>
      </c>
      <c r="L68" s="7" t="str">
        <f t="shared" si="25"/>
        <v/>
      </c>
      <c r="M68" s="7" t="str">
        <f t="shared" si="26"/>
        <v/>
      </c>
      <c r="N68" s="7" t="str">
        <f t="shared" si="27"/>
        <v/>
      </c>
      <c r="O68" s="7" t="str">
        <f t="shared" si="28"/>
        <v/>
      </c>
    </row>
    <row r="69" spans="1:15" x14ac:dyDescent="0.25">
      <c r="A69" s="2"/>
      <c r="B69" s="2">
        <v>21</v>
      </c>
      <c r="C69" s="4" t="s">
        <v>129</v>
      </c>
      <c r="D69" s="13" t="s">
        <v>93</v>
      </c>
      <c r="E69" s="4">
        <v>2</v>
      </c>
      <c r="F69" s="4" t="str">
        <f t="shared" si="22"/>
        <v>Pound cake</v>
      </c>
      <c r="G69" s="7">
        <f t="shared" si="20"/>
        <v>1450</v>
      </c>
      <c r="H69" s="4">
        <v>8</v>
      </c>
      <c r="I69" s="10">
        <f t="shared" si="29"/>
        <v>11600</v>
      </c>
      <c r="J69" s="4" t="str">
        <f t="shared" si="21"/>
        <v xml:space="preserve">Pound cake </v>
      </c>
      <c r="K69" s="7" t="str">
        <f t="shared" si="24"/>
        <v/>
      </c>
      <c r="L69" s="7">
        <f t="shared" si="25"/>
        <v>11600</v>
      </c>
      <c r="M69" s="7" t="str">
        <f t="shared" si="26"/>
        <v/>
      </c>
      <c r="N69" s="7" t="str">
        <f t="shared" si="27"/>
        <v/>
      </c>
      <c r="O69" s="7" t="str">
        <f t="shared" si="28"/>
        <v/>
      </c>
    </row>
    <row r="70" spans="1:15" x14ac:dyDescent="0.25">
      <c r="A70" s="2"/>
      <c r="B70" s="2"/>
      <c r="C70" s="4"/>
      <c r="D70" s="13" t="s">
        <v>94</v>
      </c>
      <c r="E70" s="4">
        <v>3</v>
      </c>
      <c r="F70" s="4" t="str">
        <f t="shared" si="22"/>
        <v>Sponge cake</v>
      </c>
      <c r="G70" s="7">
        <f t="shared" si="20"/>
        <v>1550</v>
      </c>
      <c r="H70" s="4">
        <v>9</v>
      </c>
      <c r="I70" s="10">
        <f t="shared" si="29"/>
        <v>13950</v>
      </c>
      <c r="J70" s="4" t="str">
        <f t="shared" si="21"/>
        <v>Sponge cake</v>
      </c>
      <c r="K70" s="7" t="str">
        <f t="shared" si="24"/>
        <v/>
      </c>
      <c r="L70" s="7" t="str">
        <f t="shared" si="25"/>
        <v/>
      </c>
      <c r="M70" s="7">
        <f t="shared" si="26"/>
        <v>13950</v>
      </c>
      <c r="N70" s="7" t="str">
        <f t="shared" si="27"/>
        <v/>
      </c>
      <c r="O70" s="7" t="str">
        <f t="shared" si="28"/>
        <v/>
      </c>
    </row>
    <row r="71" spans="1:15" x14ac:dyDescent="0.25">
      <c r="A71" s="2"/>
      <c r="B71" s="2">
        <v>25</v>
      </c>
      <c r="C71" s="4" t="s">
        <v>123</v>
      </c>
      <c r="D71" s="13" t="s">
        <v>95</v>
      </c>
      <c r="E71" s="4">
        <v>5</v>
      </c>
      <c r="F71" s="4" t="str">
        <f t="shared" si="22"/>
        <v>Bundt cake</v>
      </c>
      <c r="G71" s="7">
        <f t="shared" si="20"/>
        <v>1700</v>
      </c>
      <c r="H71" s="4">
        <v>10</v>
      </c>
      <c r="I71" s="10">
        <f t="shared" si="29"/>
        <v>17000</v>
      </c>
      <c r="J71" s="4" t="str">
        <f t="shared" si="21"/>
        <v>Bundt cake</v>
      </c>
      <c r="K71" s="7" t="str">
        <f t="shared" si="24"/>
        <v/>
      </c>
      <c r="L71" s="7" t="str">
        <f t="shared" si="25"/>
        <v/>
      </c>
      <c r="M71" s="7" t="str">
        <f t="shared" si="26"/>
        <v/>
      </c>
      <c r="N71" s="7" t="str">
        <f t="shared" si="27"/>
        <v/>
      </c>
      <c r="O71" s="7">
        <f t="shared" si="28"/>
        <v>17000</v>
      </c>
    </row>
    <row r="72" spans="1:15" x14ac:dyDescent="0.25">
      <c r="A72" s="2"/>
      <c r="B72" s="2"/>
      <c r="C72" s="4" t="s">
        <v>130</v>
      </c>
      <c r="D72" s="13" t="s">
        <v>96</v>
      </c>
      <c r="E72" s="4">
        <v>1</v>
      </c>
      <c r="F72" s="4" t="str">
        <f t="shared" si="22"/>
        <v>Chiffon cake</v>
      </c>
      <c r="G72" s="7">
        <f t="shared" si="20"/>
        <v>1350</v>
      </c>
      <c r="H72" s="4">
        <v>4</v>
      </c>
      <c r="I72" s="10">
        <f t="shared" si="29"/>
        <v>5400</v>
      </c>
      <c r="J72" s="4" t="str">
        <f t="shared" si="21"/>
        <v>Chiffon cake</v>
      </c>
      <c r="K72" s="7">
        <f t="shared" si="24"/>
        <v>5400</v>
      </c>
      <c r="L72" s="7" t="str">
        <f t="shared" si="25"/>
        <v/>
      </c>
      <c r="M72" s="7" t="str">
        <f t="shared" si="26"/>
        <v/>
      </c>
      <c r="N72" s="7" t="str">
        <f t="shared" si="27"/>
        <v/>
      </c>
      <c r="O72" s="7" t="str">
        <f t="shared" si="28"/>
        <v/>
      </c>
    </row>
    <row r="73" spans="1:15" x14ac:dyDescent="0.25">
      <c r="A73" s="2"/>
      <c r="B73" s="2"/>
      <c r="C73" s="4"/>
      <c r="D73" s="13" t="s">
        <v>97</v>
      </c>
      <c r="E73" s="4">
        <v>2</v>
      </c>
      <c r="F73" s="4" t="str">
        <f t="shared" si="22"/>
        <v>Pound cake</v>
      </c>
      <c r="G73" s="7">
        <f t="shared" si="20"/>
        <v>1450</v>
      </c>
      <c r="H73" s="4">
        <v>7</v>
      </c>
      <c r="I73" s="10">
        <f t="shared" si="29"/>
        <v>10150</v>
      </c>
      <c r="J73" s="4" t="str">
        <f t="shared" si="21"/>
        <v xml:space="preserve">Pound cake </v>
      </c>
      <c r="K73" s="7" t="str">
        <f t="shared" si="24"/>
        <v/>
      </c>
      <c r="L73" s="7">
        <f t="shared" si="25"/>
        <v>10150</v>
      </c>
      <c r="M73" s="7" t="str">
        <f t="shared" si="26"/>
        <v/>
      </c>
      <c r="N73" s="7" t="str">
        <f t="shared" si="27"/>
        <v/>
      </c>
      <c r="O73" s="7" t="str">
        <f t="shared" si="28"/>
        <v/>
      </c>
    </row>
    <row r="74" spans="1:15" x14ac:dyDescent="0.25">
      <c r="A74" s="2"/>
      <c r="B74" s="2"/>
      <c r="C74" s="4"/>
      <c r="D74" s="13" t="s">
        <v>98</v>
      </c>
      <c r="E74" s="4">
        <v>3</v>
      </c>
      <c r="F74" s="4" t="str">
        <f t="shared" si="22"/>
        <v>Sponge cake</v>
      </c>
      <c r="G74" s="7">
        <f t="shared" si="20"/>
        <v>1550</v>
      </c>
      <c r="H74" s="4">
        <v>8</v>
      </c>
      <c r="I74" s="10">
        <f t="shared" si="29"/>
        <v>12400</v>
      </c>
      <c r="J74" s="4" t="str">
        <f t="shared" si="21"/>
        <v>Sponge cake</v>
      </c>
      <c r="K74" s="7" t="str">
        <f t="shared" si="24"/>
        <v/>
      </c>
      <c r="L74" s="7" t="str">
        <f t="shared" si="25"/>
        <v/>
      </c>
      <c r="M74" s="7">
        <f t="shared" si="26"/>
        <v>12400</v>
      </c>
      <c r="N74" s="7" t="str">
        <f t="shared" si="27"/>
        <v/>
      </c>
      <c r="O74" s="7" t="str">
        <f t="shared" si="28"/>
        <v/>
      </c>
    </row>
    <row r="75" spans="1:15" x14ac:dyDescent="0.25">
      <c r="A75" s="2"/>
      <c r="B75" s="2">
        <v>29</v>
      </c>
      <c r="C75" s="4" t="s">
        <v>131</v>
      </c>
      <c r="D75" s="13" t="s">
        <v>99</v>
      </c>
      <c r="E75" s="4">
        <v>4</v>
      </c>
      <c r="F75" s="4" t="str">
        <f t="shared" si="22"/>
        <v>Genoise cake</v>
      </c>
      <c r="G75" s="7">
        <f t="shared" si="20"/>
        <v>1650</v>
      </c>
      <c r="H75" s="4">
        <v>7</v>
      </c>
      <c r="I75" s="10">
        <f t="shared" si="29"/>
        <v>11550</v>
      </c>
      <c r="J75" s="4" t="str">
        <f t="shared" si="21"/>
        <v>Genoise cake</v>
      </c>
      <c r="K75" s="7" t="str">
        <f t="shared" si="24"/>
        <v/>
      </c>
      <c r="L75" s="7" t="str">
        <f>IF($J75=$L$11,$I75,"")</f>
        <v/>
      </c>
      <c r="M75" s="7" t="str">
        <f t="shared" si="26"/>
        <v/>
      </c>
      <c r="N75" s="7">
        <f t="shared" si="27"/>
        <v>11550</v>
      </c>
      <c r="O75" s="7" t="str">
        <f t="shared" si="28"/>
        <v/>
      </c>
    </row>
    <row r="76" spans="1:15" x14ac:dyDescent="0.25">
      <c r="A76" s="62"/>
      <c r="B76" s="62"/>
      <c r="C76" s="55"/>
      <c r="D76" s="55"/>
      <c r="E76" s="55"/>
      <c r="F76" s="55"/>
      <c r="G76" s="55"/>
      <c r="H76" s="55"/>
      <c r="I76" s="63">
        <f>SUM(I56:I75)</f>
        <v>180900</v>
      </c>
      <c r="J76" s="55"/>
      <c r="K76" s="63">
        <f>SUM(K56:K75)</f>
        <v>35100</v>
      </c>
      <c r="L76" s="63">
        <f>SUM(L56:L75)</f>
        <v>44950</v>
      </c>
      <c r="M76" s="63">
        <f>SUM(M56:M75)</f>
        <v>58900</v>
      </c>
      <c r="N76" s="63">
        <f>SUM(N56:N75)</f>
        <v>18150</v>
      </c>
      <c r="O76" s="63">
        <f>SUM(O56:O75)</f>
        <v>23800</v>
      </c>
    </row>
    <row r="77" spans="1:15" x14ac:dyDescent="0.25">
      <c r="A77" s="2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"/>
    </row>
    <row r="78" spans="1:15" x14ac:dyDescent="0.25">
      <c r="A78" s="2" t="s">
        <v>22</v>
      </c>
      <c r="B78" s="2">
        <v>5</v>
      </c>
      <c r="C78" s="4" t="s">
        <v>127</v>
      </c>
      <c r="D78" s="13" t="s">
        <v>80</v>
      </c>
      <c r="E78" s="4">
        <v>5</v>
      </c>
      <c r="F78" s="4" t="str">
        <f>IF(E78=1, "Chiffon cake", IF(E78=2, "Pound cake", IF(E78=3, "Sponge cake", IF(E78=4, "Genoise cake", IF(E78=5, "Bundt cake")))))</f>
        <v>Bundt cake</v>
      </c>
      <c r="G78" s="7">
        <f t="shared" ref="G78:G97" si="30">VLOOKUP(E78,SRPtable,3)</f>
        <v>1700</v>
      </c>
      <c r="H78" s="4">
        <v>2</v>
      </c>
      <c r="I78" s="10">
        <f>G78*H78</f>
        <v>3400</v>
      </c>
      <c r="J78" s="4" t="str">
        <f t="shared" ref="J78:J97" si="31">HLOOKUP(E78,ProdTable,2)</f>
        <v>Bundt cake</v>
      </c>
      <c r="K78" s="7" t="str">
        <f>IF($J78=$K$11,$I78,"")</f>
        <v/>
      </c>
      <c r="L78" s="7" t="str">
        <f>IF($J78=$L$11,$I78,"")</f>
        <v/>
      </c>
      <c r="M78" s="7" t="str">
        <f>IF($J78=$M$11,$I78,"")</f>
        <v/>
      </c>
      <c r="N78" s="7" t="str">
        <f>IF($J78=$N$11,$I78,"")</f>
        <v/>
      </c>
      <c r="O78" s="7">
        <f>IF($J78=$O$11,$I78,"")</f>
        <v>3400</v>
      </c>
    </row>
    <row r="79" spans="1:15" x14ac:dyDescent="0.25">
      <c r="A79" s="2"/>
      <c r="B79" s="2"/>
      <c r="C79" s="4" t="s">
        <v>138</v>
      </c>
      <c r="D79" s="13" t="s">
        <v>85</v>
      </c>
      <c r="E79" s="4">
        <v>3</v>
      </c>
      <c r="F79" s="4" t="str">
        <f t="shared" ref="F79:F97" si="32">IF(E79=1, "Chiffon cake", IF(E79=2, "Pound cake", IF(E79=3, "Sponge cake", IF(E79=4, "Genoise cake", IF(E79=5, "Bundt cake")))))</f>
        <v>Sponge cake</v>
      </c>
      <c r="G79" s="7">
        <f t="shared" si="30"/>
        <v>1550</v>
      </c>
      <c r="H79" s="4">
        <v>3</v>
      </c>
      <c r="I79" s="10">
        <f t="shared" ref="I79:I84" si="33">G79*H79</f>
        <v>4650</v>
      </c>
      <c r="J79" s="4" t="str">
        <f t="shared" si="31"/>
        <v>Sponge cake</v>
      </c>
      <c r="K79" s="7" t="str">
        <f t="shared" ref="K79:K97" si="34">IF($J79=$K$11,$I79,"")</f>
        <v/>
      </c>
      <c r="L79" s="7" t="str">
        <f t="shared" ref="L79:L96" si="35">IF($J79=$L$11,$I79,"")</f>
        <v/>
      </c>
      <c r="M79" s="7">
        <f t="shared" ref="M79:M97" si="36">IF($J79=$M$11,$I79,"")</f>
        <v>4650</v>
      </c>
      <c r="N79" s="7" t="str">
        <f t="shared" ref="N79:N97" si="37">IF($J79=$N$11,$I79,"")</f>
        <v/>
      </c>
      <c r="O79" s="7" t="str">
        <f t="shared" ref="O79:O97" si="38">IF($J79=$O$11,$I79,"")</f>
        <v/>
      </c>
    </row>
    <row r="80" spans="1:15" x14ac:dyDescent="0.25">
      <c r="A80" s="2"/>
      <c r="B80" s="2"/>
      <c r="C80" s="4"/>
      <c r="D80" s="13" t="s">
        <v>81</v>
      </c>
      <c r="E80" s="4">
        <v>4</v>
      </c>
      <c r="F80" s="4" t="str">
        <f t="shared" si="32"/>
        <v>Genoise cake</v>
      </c>
      <c r="G80" s="7">
        <f t="shared" si="30"/>
        <v>1650</v>
      </c>
      <c r="H80" s="4">
        <v>5</v>
      </c>
      <c r="I80" s="10">
        <f t="shared" si="33"/>
        <v>8250</v>
      </c>
      <c r="J80" s="4" t="str">
        <f t="shared" si="31"/>
        <v>Genoise cake</v>
      </c>
      <c r="K80" s="7" t="str">
        <f t="shared" si="34"/>
        <v/>
      </c>
      <c r="L80" s="7" t="str">
        <f t="shared" si="35"/>
        <v/>
      </c>
      <c r="M80" s="7" t="str">
        <f t="shared" si="36"/>
        <v/>
      </c>
      <c r="N80" s="7">
        <f t="shared" si="37"/>
        <v>8250</v>
      </c>
      <c r="O80" s="7" t="str">
        <f t="shared" si="38"/>
        <v/>
      </c>
    </row>
    <row r="81" spans="1:15" x14ac:dyDescent="0.25">
      <c r="A81" s="2"/>
      <c r="B81" s="2">
        <v>6</v>
      </c>
      <c r="C81" s="4" t="s">
        <v>133</v>
      </c>
      <c r="D81" s="13" t="s">
        <v>86</v>
      </c>
      <c r="E81" s="4">
        <v>1</v>
      </c>
      <c r="F81" s="4" t="str">
        <f t="shared" si="32"/>
        <v>Chiffon cake</v>
      </c>
      <c r="G81" s="7">
        <f t="shared" si="30"/>
        <v>1350</v>
      </c>
      <c r="H81" s="4">
        <v>6</v>
      </c>
      <c r="I81" s="10">
        <f t="shared" si="33"/>
        <v>8100</v>
      </c>
      <c r="J81" s="4" t="str">
        <f t="shared" si="31"/>
        <v>Chiffon cake</v>
      </c>
      <c r="K81" s="7">
        <f t="shared" si="34"/>
        <v>8100</v>
      </c>
      <c r="L81" s="7" t="str">
        <f t="shared" si="35"/>
        <v/>
      </c>
      <c r="M81" s="7" t="str">
        <f t="shared" si="36"/>
        <v/>
      </c>
      <c r="N81" s="7" t="str">
        <f t="shared" si="37"/>
        <v/>
      </c>
      <c r="O81" s="7" t="str">
        <f t="shared" si="38"/>
        <v/>
      </c>
    </row>
    <row r="82" spans="1:15" x14ac:dyDescent="0.25">
      <c r="A82" s="2"/>
      <c r="B82" s="2"/>
      <c r="C82" s="4"/>
      <c r="D82" s="13" t="s">
        <v>87</v>
      </c>
      <c r="E82" s="4">
        <v>3</v>
      </c>
      <c r="F82" s="4" t="str">
        <f t="shared" si="32"/>
        <v>Sponge cake</v>
      </c>
      <c r="G82" s="7">
        <f t="shared" si="30"/>
        <v>1550</v>
      </c>
      <c r="H82" s="4">
        <v>8</v>
      </c>
      <c r="I82" s="10">
        <f t="shared" si="33"/>
        <v>12400</v>
      </c>
      <c r="J82" s="4" t="str">
        <f t="shared" si="31"/>
        <v>Sponge cake</v>
      </c>
      <c r="K82" s="7" t="str">
        <f t="shared" si="34"/>
        <v/>
      </c>
      <c r="L82" s="7" t="str">
        <f t="shared" si="35"/>
        <v/>
      </c>
      <c r="M82" s="7">
        <f t="shared" si="36"/>
        <v>12400</v>
      </c>
      <c r="N82" s="7" t="str">
        <f t="shared" si="37"/>
        <v/>
      </c>
      <c r="O82" s="7" t="str">
        <f t="shared" si="38"/>
        <v/>
      </c>
    </row>
    <row r="83" spans="1:15" x14ac:dyDescent="0.25">
      <c r="A83" s="2"/>
      <c r="B83" s="2">
        <v>8</v>
      </c>
      <c r="C83" s="4" t="s">
        <v>136</v>
      </c>
      <c r="D83" s="13" t="s">
        <v>82</v>
      </c>
      <c r="E83" s="4">
        <v>4</v>
      </c>
      <c r="F83" s="4" t="str">
        <f t="shared" si="32"/>
        <v>Genoise cake</v>
      </c>
      <c r="G83" s="7">
        <f t="shared" si="30"/>
        <v>1650</v>
      </c>
      <c r="H83" s="4">
        <v>9</v>
      </c>
      <c r="I83" s="10">
        <f t="shared" si="33"/>
        <v>14850</v>
      </c>
      <c r="J83" s="4" t="str">
        <f t="shared" si="31"/>
        <v>Genoise cake</v>
      </c>
      <c r="K83" s="7" t="str">
        <f t="shared" si="34"/>
        <v/>
      </c>
      <c r="L83" s="7" t="str">
        <f t="shared" si="35"/>
        <v/>
      </c>
      <c r="M83" s="7" t="str">
        <f t="shared" si="36"/>
        <v/>
      </c>
      <c r="N83" s="7">
        <f t="shared" si="37"/>
        <v>14850</v>
      </c>
      <c r="O83" s="7" t="str">
        <f t="shared" si="38"/>
        <v/>
      </c>
    </row>
    <row r="84" spans="1:15" x14ac:dyDescent="0.25">
      <c r="A84" s="2"/>
      <c r="B84" s="2"/>
      <c r="C84" s="4"/>
      <c r="D84" s="13" t="s">
        <v>83</v>
      </c>
      <c r="E84" s="4">
        <v>1</v>
      </c>
      <c r="F84" s="4" t="str">
        <f t="shared" si="32"/>
        <v>Chiffon cake</v>
      </c>
      <c r="G84" s="7">
        <f t="shared" si="30"/>
        <v>1350</v>
      </c>
      <c r="H84" s="4">
        <v>10</v>
      </c>
      <c r="I84" s="10">
        <f t="shared" si="33"/>
        <v>13500</v>
      </c>
      <c r="J84" s="4" t="str">
        <f t="shared" si="31"/>
        <v>Chiffon cake</v>
      </c>
      <c r="K84" s="7">
        <f t="shared" si="34"/>
        <v>13500</v>
      </c>
      <c r="L84" s="7" t="str">
        <f t="shared" si="35"/>
        <v/>
      </c>
      <c r="M84" s="7" t="str">
        <f t="shared" si="36"/>
        <v/>
      </c>
      <c r="N84" s="7" t="str">
        <f t="shared" si="37"/>
        <v/>
      </c>
      <c r="O84" s="7" t="str">
        <f t="shared" si="38"/>
        <v/>
      </c>
    </row>
    <row r="85" spans="1:15" x14ac:dyDescent="0.25">
      <c r="A85" s="2"/>
      <c r="B85" s="2">
        <v>13</v>
      </c>
      <c r="C85" s="4" t="s">
        <v>134</v>
      </c>
      <c r="D85" s="13" t="s">
        <v>84</v>
      </c>
      <c r="E85" s="4">
        <v>2</v>
      </c>
      <c r="F85" s="4" t="str">
        <f t="shared" si="32"/>
        <v>Pound cake</v>
      </c>
      <c r="G85" s="7">
        <f t="shared" si="30"/>
        <v>1450</v>
      </c>
      <c r="H85" s="4">
        <v>4</v>
      </c>
      <c r="I85" s="10">
        <f>G85*H85</f>
        <v>5800</v>
      </c>
      <c r="J85" s="4" t="str">
        <f t="shared" si="31"/>
        <v xml:space="preserve">Pound cake </v>
      </c>
      <c r="K85" s="7" t="str">
        <f t="shared" si="34"/>
        <v/>
      </c>
      <c r="L85" s="7">
        <f t="shared" si="35"/>
        <v>5800</v>
      </c>
      <c r="M85" s="7" t="str">
        <f t="shared" si="36"/>
        <v/>
      </c>
      <c r="N85" s="7" t="str">
        <f t="shared" si="37"/>
        <v/>
      </c>
      <c r="O85" s="7" t="str">
        <f t="shared" si="38"/>
        <v/>
      </c>
    </row>
    <row r="86" spans="1:15" x14ac:dyDescent="0.25">
      <c r="A86" s="2"/>
      <c r="B86" s="2"/>
      <c r="C86" s="4" t="s">
        <v>137</v>
      </c>
      <c r="D86" s="13" t="s">
        <v>88</v>
      </c>
      <c r="E86" s="4">
        <v>3</v>
      </c>
      <c r="F86" s="4" t="str">
        <f t="shared" si="32"/>
        <v>Sponge cake</v>
      </c>
      <c r="G86" s="7">
        <f t="shared" si="30"/>
        <v>1550</v>
      </c>
      <c r="H86" s="4">
        <v>7</v>
      </c>
      <c r="I86" s="10">
        <f t="shared" ref="I86:I97" si="39">G86*H86</f>
        <v>10850</v>
      </c>
      <c r="J86" s="4" t="str">
        <f t="shared" si="31"/>
        <v>Sponge cake</v>
      </c>
      <c r="K86" s="7" t="str">
        <f t="shared" si="34"/>
        <v/>
      </c>
      <c r="L86" s="7" t="str">
        <f t="shared" si="35"/>
        <v/>
      </c>
      <c r="M86" s="7">
        <f t="shared" si="36"/>
        <v>10850</v>
      </c>
      <c r="N86" s="7" t="str">
        <f t="shared" si="37"/>
        <v/>
      </c>
      <c r="O86" s="7" t="str">
        <f t="shared" si="38"/>
        <v/>
      </c>
    </row>
    <row r="87" spans="1:15" x14ac:dyDescent="0.25">
      <c r="A87" s="2"/>
      <c r="B87" s="2"/>
      <c r="C87" s="4"/>
      <c r="D87" s="13" t="s">
        <v>89</v>
      </c>
      <c r="E87" s="4">
        <v>3</v>
      </c>
      <c r="F87" s="4" t="str">
        <f t="shared" si="32"/>
        <v>Sponge cake</v>
      </c>
      <c r="G87" s="7">
        <f t="shared" si="30"/>
        <v>1550</v>
      </c>
      <c r="H87" s="4">
        <v>5</v>
      </c>
      <c r="I87" s="10">
        <f t="shared" si="39"/>
        <v>7750</v>
      </c>
      <c r="J87" s="4" t="str">
        <f t="shared" si="31"/>
        <v>Sponge cake</v>
      </c>
      <c r="K87" s="7" t="str">
        <f t="shared" si="34"/>
        <v/>
      </c>
      <c r="L87" s="7" t="str">
        <f t="shared" si="35"/>
        <v/>
      </c>
      <c r="M87" s="7">
        <f t="shared" si="36"/>
        <v>7750</v>
      </c>
      <c r="N87" s="7" t="str">
        <f t="shared" si="37"/>
        <v/>
      </c>
      <c r="O87" s="7" t="str">
        <f t="shared" si="38"/>
        <v/>
      </c>
    </row>
    <row r="88" spans="1:15" x14ac:dyDescent="0.25">
      <c r="A88" s="2"/>
      <c r="B88" s="2">
        <v>18</v>
      </c>
      <c r="C88" s="4" t="s">
        <v>135</v>
      </c>
      <c r="D88" s="13" t="s">
        <v>90</v>
      </c>
      <c r="E88" s="4">
        <v>4</v>
      </c>
      <c r="F88" s="4" t="str">
        <f t="shared" si="32"/>
        <v>Genoise cake</v>
      </c>
      <c r="G88" s="7">
        <f t="shared" si="30"/>
        <v>1650</v>
      </c>
      <c r="H88" s="4">
        <v>1</v>
      </c>
      <c r="I88" s="10">
        <f t="shared" si="39"/>
        <v>1650</v>
      </c>
      <c r="J88" s="4" t="str">
        <f t="shared" si="31"/>
        <v>Genoise cake</v>
      </c>
      <c r="K88" s="7" t="str">
        <f t="shared" si="34"/>
        <v/>
      </c>
      <c r="L88" s="7" t="str">
        <f t="shared" si="35"/>
        <v/>
      </c>
      <c r="M88" s="7" t="str">
        <f t="shared" si="36"/>
        <v/>
      </c>
      <c r="N88" s="7">
        <f t="shared" si="37"/>
        <v>1650</v>
      </c>
      <c r="O88" s="7" t="str">
        <f t="shared" si="38"/>
        <v/>
      </c>
    </row>
    <row r="89" spans="1:15" x14ac:dyDescent="0.25">
      <c r="A89" s="2"/>
      <c r="B89" s="2"/>
      <c r="C89" s="4" t="s">
        <v>145</v>
      </c>
      <c r="D89" s="13" t="s">
        <v>91</v>
      </c>
      <c r="E89" s="4">
        <v>2</v>
      </c>
      <c r="F89" s="4" t="str">
        <f t="shared" si="32"/>
        <v>Pound cake</v>
      </c>
      <c r="G89" s="7">
        <f t="shared" si="30"/>
        <v>1450</v>
      </c>
      <c r="H89" s="4">
        <v>6</v>
      </c>
      <c r="I89" s="10">
        <f t="shared" si="39"/>
        <v>8700</v>
      </c>
      <c r="J89" s="4" t="str">
        <f t="shared" si="31"/>
        <v xml:space="preserve">Pound cake </v>
      </c>
      <c r="K89" s="7" t="str">
        <f t="shared" si="34"/>
        <v/>
      </c>
      <c r="L89" s="7">
        <f t="shared" si="35"/>
        <v>8700</v>
      </c>
      <c r="M89" s="7" t="str">
        <f t="shared" si="36"/>
        <v/>
      </c>
      <c r="N89" s="7" t="str">
        <f t="shared" si="37"/>
        <v/>
      </c>
      <c r="O89" s="7" t="str">
        <f t="shared" si="38"/>
        <v/>
      </c>
    </row>
    <row r="90" spans="1:15" x14ac:dyDescent="0.25">
      <c r="A90" s="2"/>
      <c r="B90" s="2"/>
      <c r="C90" s="4"/>
      <c r="D90" s="13" t="s">
        <v>92</v>
      </c>
      <c r="E90" s="4">
        <v>1</v>
      </c>
      <c r="F90" s="4" t="str">
        <f t="shared" si="32"/>
        <v>Chiffon cake</v>
      </c>
      <c r="G90" s="7">
        <f t="shared" si="30"/>
        <v>1350</v>
      </c>
      <c r="H90" s="4">
        <v>2</v>
      </c>
      <c r="I90" s="10">
        <f t="shared" si="39"/>
        <v>2700</v>
      </c>
      <c r="J90" s="4" t="str">
        <f t="shared" si="31"/>
        <v>Chiffon cake</v>
      </c>
      <c r="K90" s="7">
        <f t="shared" si="34"/>
        <v>2700</v>
      </c>
      <c r="L90" s="7" t="str">
        <f t="shared" si="35"/>
        <v/>
      </c>
      <c r="M90" s="7" t="str">
        <f t="shared" si="36"/>
        <v/>
      </c>
      <c r="N90" s="7" t="str">
        <f t="shared" si="37"/>
        <v/>
      </c>
      <c r="O90" s="7" t="str">
        <f t="shared" si="38"/>
        <v/>
      </c>
    </row>
    <row r="91" spans="1:15" x14ac:dyDescent="0.25">
      <c r="A91" s="2"/>
      <c r="B91" s="2">
        <v>22</v>
      </c>
      <c r="C91" s="4" t="s">
        <v>139</v>
      </c>
      <c r="D91" s="13" t="s">
        <v>93</v>
      </c>
      <c r="E91" s="4">
        <v>2</v>
      </c>
      <c r="F91" s="4" t="str">
        <f t="shared" si="32"/>
        <v>Pound cake</v>
      </c>
      <c r="G91" s="7">
        <f t="shared" si="30"/>
        <v>1450</v>
      </c>
      <c r="H91" s="4">
        <v>8</v>
      </c>
      <c r="I91" s="10">
        <f t="shared" si="39"/>
        <v>11600</v>
      </c>
      <c r="J91" s="4" t="str">
        <f t="shared" si="31"/>
        <v xml:space="preserve">Pound cake </v>
      </c>
      <c r="K91" s="7" t="str">
        <f t="shared" si="34"/>
        <v/>
      </c>
      <c r="L91" s="7">
        <f t="shared" si="35"/>
        <v>11600</v>
      </c>
      <c r="M91" s="7" t="str">
        <f t="shared" si="36"/>
        <v/>
      </c>
      <c r="N91" s="7" t="str">
        <f t="shared" si="37"/>
        <v/>
      </c>
      <c r="O91" s="7" t="str">
        <f t="shared" si="38"/>
        <v/>
      </c>
    </row>
    <row r="92" spans="1:15" x14ac:dyDescent="0.25">
      <c r="A92" s="2"/>
      <c r="B92" s="2"/>
      <c r="C92" s="4" t="s">
        <v>146</v>
      </c>
      <c r="D92" s="13" t="s">
        <v>94</v>
      </c>
      <c r="E92" s="4">
        <v>3</v>
      </c>
      <c r="F92" s="4" t="str">
        <f t="shared" si="32"/>
        <v>Sponge cake</v>
      </c>
      <c r="G92" s="7">
        <f t="shared" si="30"/>
        <v>1550</v>
      </c>
      <c r="H92" s="4">
        <v>9</v>
      </c>
      <c r="I92" s="10">
        <f t="shared" si="39"/>
        <v>13950</v>
      </c>
      <c r="J92" s="4" t="str">
        <f t="shared" si="31"/>
        <v>Sponge cake</v>
      </c>
      <c r="K92" s="7" t="str">
        <f t="shared" si="34"/>
        <v/>
      </c>
      <c r="L92" s="7" t="str">
        <f t="shared" si="35"/>
        <v/>
      </c>
      <c r="M92" s="7">
        <f t="shared" si="36"/>
        <v>13950</v>
      </c>
      <c r="N92" s="7" t="str">
        <f t="shared" si="37"/>
        <v/>
      </c>
      <c r="O92" s="7" t="str">
        <f t="shared" si="38"/>
        <v/>
      </c>
    </row>
    <row r="93" spans="1:15" x14ac:dyDescent="0.25">
      <c r="A93" s="2"/>
      <c r="B93" s="2"/>
      <c r="C93" s="4"/>
      <c r="D93" s="13" t="s">
        <v>95</v>
      </c>
      <c r="E93" s="4">
        <v>3</v>
      </c>
      <c r="F93" s="4" t="str">
        <f t="shared" si="32"/>
        <v>Sponge cake</v>
      </c>
      <c r="G93" s="7">
        <f t="shared" si="30"/>
        <v>1550</v>
      </c>
      <c r="H93" s="4">
        <v>10</v>
      </c>
      <c r="I93" s="10">
        <f t="shared" si="39"/>
        <v>15500</v>
      </c>
      <c r="J93" s="4" t="str">
        <f t="shared" si="31"/>
        <v>Sponge cake</v>
      </c>
      <c r="K93" s="7" t="str">
        <f t="shared" si="34"/>
        <v/>
      </c>
      <c r="L93" s="7" t="str">
        <f t="shared" si="35"/>
        <v/>
      </c>
      <c r="M93" s="7">
        <f t="shared" si="36"/>
        <v>15500</v>
      </c>
      <c r="N93" s="7" t="str">
        <f t="shared" si="37"/>
        <v/>
      </c>
      <c r="O93" s="7" t="str">
        <f t="shared" si="38"/>
        <v/>
      </c>
    </row>
    <row r="94" spans="1:15" x14ac:dyDescent="0.25">
      <c r="A94" s="2"/>
      <c r="B94" s="2">
        <v>25</v>
      </c>
      <c r="C94" s="4" t="s">
        <v>141</v>
      </c>
      <c r="D94" s="13" t="s">
        <v>96</v>
      </c>
      <c r="E94" s="4">
        <v>4</v>
      </c>
      <c r="F94" s="4" t="str">
        <f t="shared" si="32"/>
        <v>Genoise cake</v>
      </c>
      <c r="G94" s="7">
        <f t="shared" si="30"/>
        <v>1650</v>
      </c>
      <c r="H94" s="4">
        <v>4</v>
      </c>
      <c r="I94" s="10">
        <f t="shared" si="39"/>
        <v>6600</v>
      </c>
      <c r="J94" s="4" t="str">
        <f t="shared" si="31"/>
        <v>Genoise cake</v>
      </c>
      <c r="K94" s="7" t="str">
        <f t="shared" si="34"/>
        <v/>
      </c>
      <c r="L94" s="7" t="str">
        <f t="shared" si="35"/>
        <v/>
      </c>
      <c r="M94" s="7" t="str">
        <f t="shared" si="36"/>
        <v/>
      </c>
      <c r="N94" s="7">
        <f t="shared" si="37"/>
        <v>6600</v>
      </c>
      <c r="O94" s="7" t="str">
        <f t="shared" si="38"/>
        <v/>
      </c>
    </row>
    <row r="95" spans="1:15" x14ac:dyDescent="0.25">
      <c r="A95" s="2"/>
      <c r="B95" s="2"/>
      <c r="C95" s="4"/>
      <c r="D95" s="13" t="s">
        <v>97</v>
      </c>
      <c r="E95" s="4">
        <v>2</v>
      </c>
      <c r="F95" s="4" t="str">
        <f t="shared" si="32"/>
        <v>Pound cake</v>
      </c>
      <c r="G95" s="7">
        <f t="shared" si="30"/>
        <v>1450</v>
      </c>
      <c r="H95" s="4">
        <v>7</v>
      </c>
      <c r="I95" s="10">
        <f t="shared" si="39"/>
        <v>10150</v>
      </c>
      <c r="J95" s="4" t="str">
        <f t="shared" si="31"/>
        <v xml:space="preserve">Pound cake </v>
      </c>
      <c r="K95" s="7" t="str">
        <f t="shared" si="34"/>
        <v/>
      </c>
      <c r="L95" s="7">
        <f t="shared" si="35"/>
        <v>10150</v>
      </c>
      <c r="M95" s="7" t="str">
        <f t="shared" si="36"/>
        <v/>
      </c>
      <c r="N95" s="7" t="str">
        <f t="shared" si="37"/>
        <v/>
      </c>
      <c r="O95" s="7" t="str">
        <f t="shared" si="38"/>
        <v/>
      </c>
    </row>
    <row r="96" spans="1:15" x14ac:dyDescent="0.25">
      <c r="A96" s="2"/>
      <c r="B96" s="2"/>
      <c r="C96" s="4"/>
      <c r="D96" s="13" t="s">
        <v>98</v>
      </c>
      <c r="E96" s="4">
        <v>5</v>
      </c>
      <c r="F96" s="4" t="str">
        <f t="shared" si="32"/>
        <v>Bundt cake</v>
      </c>
      <c r="G96" s="7">
        <f t="shared" si="30"/>
        <v>1700</v>
      </c>
      <c r="H96" s="4">
        <v>7</v>
      </c>
      <c r="I96" s="10">
        <f t="shared" si="39"/>
        <v>11900</v>
      </c>
      <c r="J96" s="4" t="str">
        <f t="shared" si="31"/>
        <v>Bundt cake</v>
      </c>
      <c r="K96" s="7" t="str">
        <f t="shared" si="34"/>
        <v/>
      </c>
      <c r="L96" s="7" t="str">
        <f t="shared" si="35"/>
        <v/>
      </c>
      <c r="M96" s="7" t="str">
        <f t="shared" si="36"/>
        <v/>
      </c>
      <c r="N96" s="7" t="str">
        <f t="shared" si="37"/>
        <v/>
      </c>
      <c r="O96" s="7">
        <f t="shared" si="38"/>
        <v>11900</v>
      </c>
    </row>
    <row r="97" spans="1:15" x14ac:dyDescent="0.25">
      <c r="A97" s="2"/>
      <c r="B97" s="2">
        <v>30</v>
      </c>
      <c r="C97" s="4" t="s">
        <v>144</v>
      </c>
      <c r="D97" s="13" t="s">
        <v>99</v>
      </c>
      <c r="E97" s="4">
        <v>3</v>
      </c>
      <c r="F97" s="4" t="str">
        <f t="shared" si="32"/>
        <v>Sponge cake</v>
      </c>
      <c r="G97" s="7">
        <f t="shared" si="30"/>
        <v>1550</v>
      </c>
      <c r="H97" s="4">
        <v>5</v>
      </c>
      <c r="I97" s="10">
        <f t="shared" si="39"/>
        <v>7750</v>
      </c>
      <c r="J97" s="4" t="str">
        <f t="shared" si="31"/>
        <v>Sponge cake</v>
      </c>
      <c r="K97" s="7" t="str">
        <f t="shared" si="34"/>
        <v/>
      </c>
      <c r="L97" s="7" t="str">
        <f>IF($J97=$L$11,$I97,"")</f>
        <v/>
      </c>
      <c r="M97" s="7">
        <f t="shared" si="36"/>
        <v>7750</v>
      </c>
      <c r="N97" s="7" t="str">
        <f t="shared" si="37"/>
        <v/>
      </c>
      <c r="O97" s="7" t="str">
        <f t="shared" si="38"/>
        <v/>
      </c>
    </row>
    <row r="98" spans="1:15" x14ac:dyDescent="0.25">
      <c r="A98" s="62"/>
      <c r="B98" s="62"/>
      <c r="C98" s="55"/>
      <c r="D98" s="55"/>
      <c r="E98" s="55"/>
      <c r="F98" s="55"/>
      <c r="G98" s="55"/>
      <c r="H98" s="55"/>
      <c r="I98" s="63">
        <f>SUM(I78:I97)</f>
        <v>180050</v>
      </c>
      <c r="J98" s="55"/>
      <c r="K98" s="63">
        <f>SUM(K78:K97)</f>
        <v>24300</v>
      </c>
      <c r="L98" s="63">
        <f>SUM(L78:L97)</f>
        <v>36250</v>
      </c>
      <c r="M98" s="63">
        <f>SUM(M78:M97)</f>
        <v>72850</v>
      </c>
      <c r="N98" s="63">
        <f>SUM(N78:N97)</f>
        <v>31350</v>
      </c>
      <c r="O98" s="63">
        <f>SUM(O78:O97)</f>
        <v>15300</v>
      </c>
    </row>
    <row r="99" spans="1:15" x14ac:dyDescent="0.25">
      <c r="A99" s="2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"/>
    </row>
    <row r="100" spans="1:15" x14ac:dyDescent="0.25">
      <c r="A100" s="2" t="s">
        <v>24</v>
      </c>
      <c r="B100" s="2">
        <v>1</v>
      </c>
      <c r="C100" s="4" t="s">
        <v>140</v>
      </c>
      <c r="D100" s="13" t="s">
        <v>80</v>
      </c>
      <c r="E100" s="4">
        <v>1</v>
      </c>
      <c r="F100" s="4" t="str">
        <f>IF(E100=1, "Chiffon cake", IF(E100=2, "Pound cake", IF(E100=3, "Sponge cake", IF(E100=4, "Genoise cake", IF(E100=5, "Bundt cake")))))</f>
        <v>Chiffon cake</v>
      </c>
      <c r="G100" s="7">
        <f t="shared" ref="G100:G119" si="40">VLOOKUP(E100,SRPtable,3)</f>
        <v>1350</v>
      </c>
      <c r="H100" s="4">
        <v>3</v>
      </c>
      <c r="I100" s="10">
        <f>G100*H100</f>
        <v>4050</v>
      </c>
      <c r="J100" s="4" t="str">
        <f t="shared" ref="J100:J119" si="41">HLOOKUP(E100,ProdTable,2)</f>
        <v>Chiffon cake</v>
      </c>
      <c r="K100" s="7">
        <f>IF($J100=$K$11,$I100,"")</f>
        <v>4050</v>
      </c>
      <c r="L100" s="7" t="str">
        <f>IF($J100=$L$11,$I100,"")</f>
        <v/>
      </c>
      <c r="M100" s="7" t="str">
        <f>IF($J100=$M$11,$I100,"")</f>
        <v/>
      </c>
      <c r="N100" s="7" t="str">
        <f>IF($J100=$N$11,$I100,"")</f>
        <v/>
      </c>
      <c r="O100" s="7" t="str">
        <f>IF($J100=$O$11,$I100,"")</f>
        <v/>
      </c>
    </row>
    <row r="101" spans="1:15" x14ac:dyDescent="0.25">
      <c r="A101" s="2"/>
      <c r="B101" s="2"/>
      <c r="C101" s="4"/>
      <c r="D101" s="13" t="s">
        <v>85</v>
      </c>
      <c r="E101" s="4">
        <v>3</v>
      </c>
      <c r="F101" s="4" t="str">
        <f t="shared" ref="F101:F119" si="42">IF(E101=1, "Chiffon cake", IF(E101=2, "Pound cake", IF(E101=3, "Sponge cake", IF(E101=4, "Genoise cake", IF(E101=5, "Bundt cake")))))</f>
        <v>Sponge cake</v>
      </c>
      <c r="G101" s="7">
        <f t="shared" si="40"/>
        <v>1550</v>
      </c>
      <c r="H101" s="4">
        <v>4</v>
      </c>
      <c r="I101" s="10">
        <f t="shared" ref="I101:I106" si="43">G101*H101</f>
        <v>6200</v>
      </c>
      <c r="J101" s="4" t="str">
        <f t="shared" si="41"/>
        <v>Sponge cake</v>
      </c>
      <c r="K101" s="7" t="str">
        <f t="shared" ref="K101:K119" si="44">IF($J101=$K$11,$I101,"")</f>
        <v/>
      </c>
      <c r="L101" s="7" t="str">
        <f t="shared" ref="L101:L118" si="45">IF($J101=$L$11,$I101,"")</f>
        <v/>
      </c>
      <c r="M101" s="7">
        <f t="shared" ref="M101:M119" si="46">IF($J101=$M$11,$I101,"")</f>
        <v>6200</v>
      </c>
      <c r="N101" s="7" t="str">
        <f t="shared" ref="N101:N119" si="47">IF($J101=$N$11,$I101,"")</f>
        <v/>
      </c>
      <c r="O101" s="7" t="str">
        <f t="shared" ref="O101:O119" si="48">IF($J101=$O$11,$I101,"")</f>
        <v/>
      </c>
    </row>
    <row r="102" spans="1:15" x14ac:dyDescent="0.25">
      <c r="A102" s="2"/>
      <c r="B102" s="2">
        <v>5</v>
      </c>
      <c r="C102" s="4" t="s">
        <v>142</v>
      </c>
      <c r="D102" s="13" t="s">
        <v>81</v>
      </c>
      <c r="E102" s="4">
        <v>4</v>
      </c>
      <c r="F102" s="4" t="str">
        <f t="shared" si="42"/>
        <v>Genoise cake</v>
      </c>
      <c r="G102" s="7">
        <f t="shared" si="40"/>
        <v>1650</v>
      </c>
      <c r="H102" s="4">
        <v>5</v>
      </c>
      <c r="I102" s="10">
        <f t="shared" si="43"/>
        <v>8250</v>
      </c>
      <c r="J102" s="4" t="str">
        <f t="shared" si="41"/>
        <v>Genoise cake</v>
      </c>
      <c r="K102" s="7" t="str">
        <f t="shared" si="44"/>
        <v/>
      </c>
      <c r="L102" s="7" t="str">
        <f t="shared" si="45"/>
        <v/>
      </c>
      <c r="M102" s="7" t="str">
        <f t="shared" si="46"/>
        <v/>
      </c>
      <c r="N102" s="7">
        <f t="shared" si="47"/>
        <v>8250</v>
      </c>
      <c r="O102" s="7" t="str">
        <f t="shared" si="48"/>
        <v/>
      </c>
    </row>
    <row r="103" spans="1:15" x14ac:dyDescent="0.25">
      <c r="A103" s="2"/>
      <c r="B103" s="2"/>
      <c r="C103" s="4" t="s">
        <v>155</v>
      </c>
      <c r="D103" s="13" t="s">
        <v>86</v>
      </c>
      <c r="E103" s="4">
        <v>5</v>
      </c>
      <c r="F103" s="4" t="str">
        <f t="shared" si="42"/>
        <v>Bundt cake</v>
      </c>
      <c r="G103" s="7">
        <f t="shared" si="40"/>
        <v>1700</v>
      </c>
      <c r="H103" s="4">
        <v>6</v>
      </c>
      <c r="I103" s="10">
        <f t="shared" si="43"/>
        <v>10200</v>
      </c>
      <c r="J103" s="4" t="str">
        <f t="shared" si="41"/>
        <v>Bundt cake</v>
      </c>
      <c r="K103" s="7" t="str">
        <f t="shared" si="44"/>
        <v/>
      </c>
      <c r="L103" s="7" t="str">
        <f t="shared" si="45"/>
        <v/>
      </c>
      <c r="M103" s="7" t="str">
        <f t="shared" si="46"/>
        <v/>
      </c>
      <c r="N103" s="7" t="str">
        <f t="shared" si="47"/>
        <v/>
      </c>
      <c r="O103" s="7">
        <f t="shared" si="48"/>
        <v>10200</v>
      </c>
    </row>
    <row r="104" spans="1:15" x14ac:dyDescent="0.25">
      <c r="A104" s="2"/>
      <c r="B104" s="2"/>
      <c r="C104" s="4"/>
      <c r="D104" s="13" t="s">
        <v>87</v>
      </c>
      <c r="E104" s="4">
        <v>3</v>
      </c>
      <c r="F104" s="4" t="str">
        <f t="shared" si="42"/>
        <v>Sponge cake</v>
      </c>
      <c r="G104" s="7">
        <f t="shared" si="40"/>
        <v>1550</v>
      </c>
      <c r="H104" s="4">
        <v>8</v>
      </c>
      <c r="I104" s="10">
        <f t="shared" si="43"/>
        <v>12400</v>
      </c>
      <c r="J104" s="4" t="str">
        <f t="shared" si="41"/>
        <v>Sponge cake</v>
      </c>
      <c r="K104" s="7" t="str">
        <f t="shared" si="44"/>
        <v/>
      </c>
      <c r="L104" s="7" t="str">
        <f t="shared" si="45"/>
        <v/>
      </c>
      <c r="M104" s="7">
        <f t="shared" si="46"/>
        <v>12400</v>
      </c>
      <c r="N104" s="7" t="str">
        <f t="shared" si="47"/>
        <v/>
      </c>
      <c r="O104" s="7" t="str">
        <f t="shared" si="48"/>
        <v/>
      </c>
    </row>
    <row r="105" spans="1:15" x14ac:dyDescent="0.25">
      <c r="A105" s="2"/>
      <c r="B105" s="2">
        <v>7</v>
      </c>
      <c r="C105" s="4" t="s">
        <v>143</v>
      </c>
      <c r="D105" s="13" t="s">
        <v>82</v>
      </c>
      <c r="E105" s="4">
        <v>4</v>
      </c>
      <c r="F105" s="4" t="str">
        <f t="shared" si="42"/>
        <v>Genoise cake</v>
      </c>
      <c r="G105" s="7">
        <f t="shared" si="40"/>
        <v>1650</v>
      </c>
      <c r="H105" s="4">
        <v>5</v>
      </c>
      <c r="I105" s="10">
        <f t="shared" si="43"/>
        <v>8250</v>
      </c>
      <c r="J105" s="4" t="str">
        <f t="shared" si="41"/>
        <v>Genoise cake</v>
      </c>
      <c r="K105" s="7" t="str">
        <f t="shared" si="44"/>
        <v/>
      </c>
      <c r="L105" s="7" t="str">
        <f t="shared" si="45"/>
        <v/>
      </c>
      <c r="M105" s="7" t="str">
        <f t="shared" si="46"/>
        <v/>
      </c>
      <c r="N105" s="7">
        <f t="shared" si="47"/>
        <v>8250</v>
      </c>
      <c r="O105" s="7" t="str">
        <f t="shared" si="48"/>
        <v/>
      </c>
    </row>
    <row r="106" spans="1:15" x14ac:dyDescent="0.25">
      <c r="A106" s="2"/>
      <c r="B106" s="2"/>
      <c r="C106" s="4"/>
      <c r="D106" s="13" t="s">
        <v>83</v>
      </c>
      <c r="E106" s="4">
        <v>1</v>
      </c>
      <c r="F106" s="4" t="str">
        <f t="shared" si="42"/>
        <v>Chiffon cake</v>
      </c>
      <c r="G106" s="7">
        <f t="shared" si="40"/>
        <v>1350</v>
      </c>
      <c r="H106" s="4">
        <v>6</v>
      </c>
      <c r="I106" s="10">
        <f t="shared" si="43"/>
        <v>8100</v>
      </c>
      <c r="J106" s="4" t="str">
        <f t="shared" si="41"/>
        <v>Chiffon cake</v>
      </c>
      <c r="K106" s="7">
        <f t="shared" si="44"/>
        <v>8100</v>
      </c>
      <c r="L106" s="7" t="str">
        <f t="shared" si="45"/>
        <v/>
      </c>
      <c r="M106" s="7" t="str">
        <f t="shared" si="46"/>
        <v/>
      </c>
      <c r="N106" s="7" t="str">
        <f t="shared" si="47"/>
        <v/>
      </c>
      <c r="O106" s="7" t="str">
        <f t="shared" si="48"/>
        <v/>
      </c>
    </row>
    <row r="107" spans="1:15" x14ac:dyDescent="0.25">
      <c r="A107" s="2"/>
      <c r="B107" s="2"/>
      <c r="C107" s="4"/>
      <c r="D107" s="13" t="s">
        <v>84</v>
      </c>
      <c r="E107" s="4">
        <v>2</v>
      </c>
      <c r="F107" s="4" t="str">
        <f t="shared" si="42"/>
        <v>Pound cake</v>
      </c>
      <c r="G107" s="7">
        <f t="shared" si="40"/>
        <v>1450</v>
      </c>
      <c r="H107" s="4">
        <v>6</v>
      </c>
      <c r="I107" s="10">
        <f>G107*H107</f>
        <v>8700</v>
      </c>
      <c r="J107" s="4" t="str">
        <f t="shared" si="41"/>
        <v xml:space="preserve">Pound cake </v>
      </c>
      <c r="K107" s="7" t="str">
        <f t="shared" si="44"/>
        <v/>
      </c>
      <c r="L107" s="7">
        <f t="shared" si="45"/>
        <v>8700</v>
      </c>
      <c r="M107" s="7" t="str">
        <f t="shared" si="46"/>
        <v/>
      </c>
      <c r="N107" s="7" t="str">
        <f t="shared" si="47"/>
        <v/>
      </c>
      <c r="O107" s="7" t="str">
        <f t="shared" si="48"/>
        <v/>
      </c>
    </row>
    <row r="108" spans="1:15" x14ac:dyDescent="0.25">
      <c r="A108" s="2"/>
      <c r="B108" s="2">
        <v>12</v>
      </c>
      <c r="C108" s="4" t="s">
        <v>151</v>
      </c>
      <c r="D108" s="13" t="s">
        <v>88</v>
      </c>
      <c r="E108" s="4">
        <v>3</v>
      </c>
      <c r="F108" s="4" t="str">
        <f t="shared" si="42"/>
        <v>Sponge cake</v>
      </c>
      <c r="G108" s="7">
        <f t="shared" si="40"/>
        <v>1550</v>
      </c>
      <c r="H108" s="4">
        <v>4</v>
      </c>
      <c r="I108" s="10">
        <f t="shared" ref="I108:I119" si="49">G108*H108</f>
        <v>6200</v>
      </c>
      <c r="J108" s="4" t="str">
        <f t="shared" si="41"/>
        <v>Sponge cake</v>
      </c>
      <c r="K108" s="7" t="str">
        <f t="shared" si="44"/>
        <v/>
      </c>
      <c r="L108" s="7" t="str">
        <f t="shared" si="45"/>
        <v/>
      </c>
      <c r="M108" s="7">
        <f t="shared" si="46"/>
        <v>6200</v>
      </c>
      <c r="N108" s="7" t="str">
        <f t="shared" si="47"/>
        <v/>
      </c>
      <c r="O108" s="7" t="str">
        <f t="shared" si="48"/>
        <v/>
      </c>
    </row>
    <row r="109" spans="1:15" x14ac:dyDescent="0.25">
      <c r="A109" s="2"/>
      <c r="B109" s="2"/>
      <c r="C109" s="4"/>
      <c r="D109" s="13" t="s">
        <v>89</v>
      </c>
      <c r="E109" s="4">
        <v>3</v>
      </c>
      <c r="F109" s="4" t="str">
        <f t="shared" si="42"/>
        <v>Sponge cake</v>
      </c>
      <c r="G109" s="7">
        <f t="shared" si="40"/>
        <v>1550</v>
      </c>
      <c r="H109" s="4">
        <v>5</v>
      </c>
      <c r="I109" s="10">
        <f t="shared" si="49"/>
        <v>7750</v>
      </c>
      <c r="J109" s="4" t="str">
        <f t="shared" si="41"/>
        <v>Sponge cake</v>
      </c>
      <c r="K109" s="7" t="str">
        <f t="shared" si="44"/>
        <v/>
      </c>
      <c r="L109" s="7" t="str">
        <f t="shared" si="45"/>
        <v/>
      </c>
      <c r="M109" s="7">
        <f t="shared" si="46"/>
        <v>7750</v>
      </c>
      <c r="N109" s="7" t="str">
        <f t="shared" si="47"/>
        <v/>
      </c>
      <c r="O109" s="7" t="str">
        <f t="shared" si="48"/>
        <v/>
      </c>
    </row>
    <row r="110" spans="1:15" x14ac:dyDescent="0.25">
      <c r="A110" s="2"/>
      <c r="B110" s="2">
        <v>14</v>
      </c>
      <c r="C110" s="4" t="s">
        <v>152</v>
      </c>
      <c r="D110" s="13" t="s">
        <v>90</v>
      </c>
      <c r="E110" s="4">
        <v>5</v>
      </c>
      <c r="F110" s="4" t="str">
        <f t="shared" si="42"/>
        <v>Bundt cake</v>
      </c>
      <c r="G110" s="7">
        <f t="shared" si="40"/>
        <v>1700</v>
      </c>
      <c r="H110" s="4">
        <v>6</v>
      </c>
      <c r="I110" s="10">
        <f t="shared" si="49"/>
        <v>10200</v>
      </c>
      <c r="J110" s="4" t="str">
        <f t="shared" si="41"/>
        <v>Bundt cake</v>
      </c>
      <c r="K110" s="7" t="str">
        <f t="shared" si="44"/>
        <v/>
      </c>
      <c r="L110" s="7" t="str">
        <f t="shared" si="45"/>
        <v/>
      </c>
      <c r="M110" s="7" t="str">
        <f t="shared" si="46"/>
        <v/>
      </c>
      <c r="N110" s="7" t="str">
        <f t="shared" si="47"/>
        <v/>
      </c>
      <c r="O110" s="7">
        <f t="shared" si="48"/>
        <v>10200</v>
      </c>
    </row>
    <row r="111" spans="1:15" x14ac:dyDescent="0.25">
      <c r="A111" s="2"/>
      <c r="B111" s="2"/>
      <c r="C111" s="4" t="s">
        <v>154</v>
      </c>
      <c r="D111" s="13" t="s">
        <v>91</v>
      </c>
      <c r="E111" s="4">
        <v>2</v>
      </c>
      <c r="F111" s="4" t="str">
        <f t="shared" si="42"/>
        <v>Pound cake</v>
      </c>
      <c r="G111" s="7">
        <f t="shared" si="40"/>
        <v>1450</v>
      </c>
      <c r="H111" s="4">
        <v>3</v>
      </c>
      <c r="I111" s="10">
        <f t="shared" si="49"/>
        <v>4350</v>
      </c>
      <c r="J111" s="4" t="str">
        <f t="shared" si="41"/>
        <v xml:space="preserve">Pound cake </v>
      </c>
      <c r="K111" s="7" t="str">
        <f t="shared" si="44"/>
        <v/>
      </c>
      <c r="L111" s="7">
        <f t="shared" si="45"/>
        <v>4350</v>
      </c>
      <c r="M111" s="7" t="str">
        <f t="shared" si="46"/>
        <v/>
      </c>
      <c r="N111" s="7" t="str">
        <f t="shared" si="47"/>
        <v/>
      </c>
      <c r="O111" s="7" t="str">
        <f t="shared" si="48"/>
        <v/>
      </c>
    </row>
    <row r="112" spans="1:15" x14ac:dyDescent="0.25">
      <c r="A112" s="2"/>
      <c r="B112" s="2"/>
      <c r="C112" s="4"/>
      <c r="D112" s="13" t="s">
        <v>92</v>
      </c>
      <c r="E112" s="4">
        <v>1</v>
      </c>
      <c r="F112" s="4" t="str">
        <f t="shared" si="42"/>
        <v>Chiffon cake</v>
      </c>
      <c r="G112" s="7">
        <f t="shared" si="40"/>
        <v>1350</v>
      </c>
      <c r="H112" s="4">
        <v>2</v>
      </c>
      <c r="I112" s="10">
        <f t="shared" si="49"/>
        <v>2700</v>
      </c>
      <c r="J112" s="4" t="str">
        <f t="shared" si="41"/>
        <v>Chiffon cake</v>
      </c>
      <c r="K112" s="7">
        <f t="shared" si="44"/>
        <v>2700</v>
      </c>
      <c r="L112" s="7" t="str">
        <f t="shared" si="45"/>
        <v/>
      </c>
      <c r="M112" s="7" t="str">
        <f t="shared" si="46"/>
        <v/>
      </c>
      <c r="N112" s="7" t="str">
        <f t="shared" si="47"/>
        <v/>
      </c>
      <c r="O112" s="7" t="str">
        <f t="shared" si="48"/>
        <v/>
      </c>
    </row>
    <row r="113" spans="1:15" x14ac:dyDescent="0.25">
      <c r="A113" s="2"/>
      <c r="B113" s="2">
        <v>15</v>
      </c>
      <c r="C113" s="4" t="s">
        <v>153</v>
      </c>
      <c r="D113" s="13" t="s">
        <v>93</v>
      </c>
      <c r="E113" s="4">
        <v>2</v>
      </c>
      <c r="F113" s="4" t="str">
        <f t="shared" si="42"/>
        <v>Pound cake</v>
      </c>
      <c r="G113" s="7">
        <f t="shared" si="40"/>
        <v>1450</v>
      </c>
      <c r="H113" s="4">
        <v>8</v>
      </c>
      <c r="I113" s="10">
        <f t="shared" si="49"/>
        <v>11600</v>
      </c>
      <c r="J113" s="4" t="str">
        <f t="shared" si="41"/>
        <v xml:space="preserve">Pound cake </v>
      </c>
      <c r="K113" s="7" t="str">
        <f t="shared" si="44"/>
        <v/>
      </c>
      <c r="L113" s="7">
        <f t="shared" si="45"/>
        <v>11600</v>
      </c>
      <c r="M113" s="7" t="str">
        <f t="shared" si="46"/>
        <v/>
      </c>
      <c r="N113" s="7" t="str">
        <f t="shared" si="47"/>
        <v/>
      </c>
      <c r="O113" s="7" t="str">
        <f t="shared" si="48"/>
        <v/>
      </c>
    </row>
    <row r="114" spans="1:15" x14ac:dyDescent="0.25">
      <c r="A114" s="2"/>
      <c r="B114" s="2"/>
      <c r="C114" s="4"/>
      <c r="D114" s="13" t="s">
        <v>94</v>
      </c>
      <c r="E114" s="4">
        <v>4</v>
      </c>
      <c r="F114" s="4" t="str">
        <f t="shared" si="42"/>
        <v>Genoise cake</v>
      </c>
      <c r="G114" s="7">
        <f t="shared" si="40"/>
        <v>1650</v>
      </c>
      <c r="H114" s="4">
        <v>9</v>
      </c>
      <c r="I114" s="10">
        <f t="shared" si="49"/>
        <v>14850</v>
      </c>
      <c r="J114" s="4" t="str">
        <f t="shared" si="41"/>
        <v>Genoise cake</v>
      </c>
      <c r="K114" s="7" t="str">
        <f t="shared" si="44"/>
        <v/>
      </c>
      <c r="L114" s="7" t="str">
        <f t="shared" si="45"/>
        <v/>
      </c>
      <c r="M114" s="7" t="str">
        <f t="shared" si="46"/>
        <v/>
      </c>
      <c r="N114" s="7">
        <f t="shared" si="47"/>
        <v>14850</v>
      </c>
      <c r="O114" s="7" t="str">
        <f t="shared" si="48"/>
        <v/>
      </c>
    </row>
    <row r="115" spans="1:15" x14ac:dyDescent="0.25">
      <c r="A115" s="2"/>
      <c r="B115" s="2">
        <v>19</v>
      </c>
      <c r="C115" s="4" t="s">
        <v>157</v>
      </c>
      <c r="D115" s="13" t="s">
        <v>95</v>
      </c>
      <c r="E115" s="4">
        <v>2</v>
      </c>
      <c r="F115" s="4" t="str">
        <f t="shared" si="42"/>
        <v>Pound cake</v>
      </c>
      <c r="G115" s="7">
        <f t="shared" si="40"/>
        <v>1450</v>
      </c>
      <c r="H115" s="4">
        <v>10</v>
      </c>
      <c r="I115" s="10">
        <f t="shared" si="49"/>
        <v>14500</v>
      </c>
      <c r="J115" s="4" t="str">
        <f t="shared" si="41"/>
        <v xml:space="preserve">Pound cake </v>
      </c>
      <c r="K115" s="7" t="str">
        <f t="shared" si="44"/>
        <v/>
      </c>
      <c r="L115" s="7">
        <f t="shared" si="45"/>
        <v>14500</v>
      </c>
      <c r="M115" s="7" t="str">
        <f t="shared" si="46"/>
        <v/>
      </c>
      <c r="N115" s="7" t="str">
        <f t="shared" si="47"/>
        <v/>
      </c>
      <c r="O115" s="7" t="str">
        <f t="shared" si="48"/>
        <v/>
      </c>
    </row>
    <row r="116" spans="1:15" x14ac:dyDescent="0.25">
      <c r="A116" s="2"/>
      <c r="B116" s="2"/>
      <c r="C116" s="4" t="s">
        <v>156</v>
      </c>
      <c r="D116" s="13" t="s">
        <v>96</v>
      </c>
      <c r="E116" s="4">
        <v>4</v>
      </c>
      <c r="F116" s="4" t="str">
        <f t="shared" si="42"/>
        <v>Genoise cake</v>
      </c>
      <c r="G116" s="7">
        <f t="shared" si="40"/>
        <v>1650</v>
      </c>
      <c r="H116" s="4">
        <v>4</v>
      </c>
      <c r="I116" s="10">
        <f t="shared" si="49"/>
        <v>6600</v>
      </c>
      <c r="J116" s="4" t="str">
        <f t="shared" si="41"/>
        <v>Genoise cake</v>
      </c>
      <c r="K116" s="7" t="str">
        <f t="shared" si="44"/>
        <v/>
      </c>
      <c r="L116" s="7" t="str">
        <f t="shared" si="45"/>
        <v/>
      </c>
      <c r="M116" s="7" t="str">
        <f t="shared" si="46"/>
        <v/>
      </c>
      <c r="N116" s="7">
        <f t="shared" si="47"/>
        <v>6600</v>
      </c>
      <c r="O116" s="7" t="str">
        <f t="shared" si="48"/>
        <v/>
      </c>
    </row>
    <row r="117" spans="1:15" x14ac:dyDescent="0.25">
      <c r="A117" s="2"/>
      <c r="B117" s="2"/>
      <c r="C117" s="4"/>
      <c r="D117" s="13" t="s">
        <v>97</v>
      </c>
      <c r="E117" s="4">
        <v>2</v>
      </c>
      <c r="F117" s="4" t="str">
        <f t="shared" si="42"/>
        <v>Pound cake</v>
      </c>
      <c r="G117" s="7">
        <f t="shared" si="40"/>
        <v>1450</v>
      </c>
      <c r="H117" s="4">
        <v>7</v>
      </c>
      <c r="I117" s="10">
        <f t="shared" si="49"/>
        <v>10150</v>
      </c>
      <c r="J117" s="4" t="str">
        <f t="shared" si="41"/>
        <v xml:space="preserve">Pound cake </v>
      </c>
      <c r="K117" s="7" t="str">
        <f t="shared" si="44"/>
        <v/>
      </c>
      <c r="L117" s="7">
        <f t="shared" si="45"/>
        <v>10150</v>
      </c>
      <c r="M117" s="7" t="str">
        <f t="shared" si="46"/>
        <v/>
      </c>
      <c r="N117" s="7" t="str">
        <f t="shared" si="47"/>
        <v/>
      </c>
      <c r="O117" s="7" t="str">
        <f t="shared" si="48"/>
        <v/>
      </c>
    </row>
    <row r="118" spans="1:15" x14ac:dyDescent="0.25">
      <c r="A118" s="2"/>
      <c r="B118" s="2">
        <v>25</v>
      </c>
      <c r="C118" s="4" t="s">
        <v>158</v>
      </c>
      <c r="D118" s="13" t="s">
        <v>98</v>
      </c>
      <c r="E118" s="4">
        <v>4</v>
      </c>
      <c r="F118" s="4" t="str">
        <f t="shared" si="42"/>
        <v>Genoise cake</v>
      </c>
      <c r="G118" s="7">
        <f t="shared" si="40"/>
        <v>1650</v>
      </c>
      <c r="H118" s="4">
        <v>7</v>
      </c>
      <c r="I118" s="10">
        <f t="shared" si="49"/>
        <v>11550</v>
      </c>
      <c r="J118" s="4" t="str">
        <f t="shared" si="41"/>
        <v>Genoise cake</v>
      </c>
      <c r="K118" s="7" t="str">
        <f t="shared" si="44"/>
        <v/>
      </c>
      <c r="L118" s="7" t="str">
        <f t="shared" si="45"/>
        <v/>
      </c>
      <c r="M118" s="7" t="str">
        <f t="shared" si="46"/>
        <v/>
      </c>
      <c r="N118" s="7">
        <f t="shared" si="47"/>
        <v>11550</v>
      </c>
      <c r="O118" s="7" t="str">
        <f t="shared" si="48"/>
        <v/>
      </c>
    </row>
    <row r="119" spans="1:15" x14ac:dyDescent="0.25">
      <c r="A119" s="2"/>
      <c r="B119" s="2"/>
      <c r="C119" s="4"/>
      <c r="D119" s="13" t="s">
        <v>99</v>
      </c>
      <c r="E119" s="4">
        <v>3</v>
      </c>
      <c r="F119" s="4" t="str">
        <f t="shared" si="42"/>
        <v>Sponge cake</v>
      </c>
      <c r="G119" s="7">
        <f t="shared" si="40"/>
        <v>1550</v>
      </c>
      <c r="H119" s="4">
        <v>7</v>
      </c>
      <c r="I119" s="10">
        <f t="shared" si="49"/>
        <v>10850</v>
      </c>
      <c r="J119" s="4" t="str">
        <f t="shared" si="41"/>
        <v>Sponge cake</v>
      </c>
      <c r="K119" s="7" t="str">
        <f t="shared" si="44"/>
        <v/>
      </c>
      <c r="L119" s="7" t="str">
        <f>IF($J119=$L$11,$I119,"")</f>
        <v/>
      </c>
      <c r="M119" s="7">
        <f t="shared" si="46"/>
        <v>10850</v>
      </c>
      <c r="N119" s="7" t="str">
        <f t="shared" si="47"/>
        <v/>
      </c>
      <c r="O119" s="7" t="str">
        <f t="shared" si="48"/>
        <v/>
      </c>
    </row>
    <row r="120" spans="1:15" x14ac:dyDescent="0.25">
      <c r="A120" s="62"/>
      <c r="B120" s="62"/>
      <c r="C120" s="55"/>
      <c r="D120" s="55"/>
      <c r="E120" s="55"/>
      <c r="F120" s="55"/>
      <c r="G120" s="55"/>
      <c r="H120" s="55"/>
      <c r="I120" s="63">
        <f>SUM(I100:I119)</f>
        <v>177450</v>
      </c>
      <c r="J120" s="55"/>
      <c r="K120" s="63">
        <f>SUM(K100:K119)</f>
        <v>14850</v>
      </c>
      <c r="L120" s="63">
        <f>SUM(L100:L119)</f>
        <v>49300</v>
      </c>
      <c r="M120" s="63">
        <f>SUM(M100:M119)</f>
        <v>43400</v>
      </c>
      <c r="N120" s="63">
        <f>SUM(N100:N119)</f>
        <v>49500</v>
      </c>
      <c r="O120" s="63">
        <f>SUM(O100:O119)</f>
        <v>20400</v>
      </c>
    </row>
    <row r="121" spans="1:15" x14ac:dyDescent="0.25">
      <c r="A121" s="2"/>
      <c r="B121" s="2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1"/>
    </row>
    <row r="122" spans="1:15" x14ac:dyDescent="0.25">
      <c r="A122" s="2" t="s">
        <v>25</v>
      </c>
      <c r="B122" s="2">
        <v>1</v>
      </c>
      <c r="C122" s="4" t="s">
        <v>147</v>
      </c>
      <c r="D122" s="13" t="s">
        <v>80</v>
      </c>
      <c r="E122" s="4">
        <v>5</v>
      </c>
      <c r="F122" s="4" t="str">
        <f>IF(E122=1, "Chiffon cake", IF(E122=2, "Pound cake", IF(E122=3, "Sponge cake", IF(E122=4, "Genoise cake", IF(E122=5, "Bundt cake")))))</f>
        <v>Bundt cake</v>
      </c>
      <c r="G122" s="7">
        <f t="shared" ref="G122:G141" si="50">VLOOKUP(E122,SRPtable,3)</f>
        <v>1700</v>
      </c>
      <c r="H122" s="4">
        <v>6</v>
      </c>
      <c r="I122" s="10">
        <f>G122*H122</f>
        <v>10200</v>
      </c>
      <c r="J122" s="4" t="str">
        <f t="shared" ref="J122:J141" si="51">HLOOKUP(E122,ProdTable,2)</f>
        <v>Bundt cake</v>
      </c>
      <c r="K122" s="7" t="str">
        <f>IF($J122=$K$11,$I122,"")</f>
        <v/>
      </c>
      <c r="L122" s="7" t="str">
        <f>IF($J122=$L$11,$I122,"")</f>
        <v/>
      </c>
      <c r="M122" s="7" t="str">
        <f>IF($J122=$M$11,$I122,"")</f>
        <v/>
      </c>
      <c r="N122" s="7" t="str">
        <f>IF($J122=$N$11,$I122,"")</f>
        <v/>
      </c>
      <c r="O122" s="7">
        <f>IF($J122=$O$11,$I122,"")</f>
        <v>10200</v>
      </c>
    </row>
    <row r="123" spans="1:15" x14ac:dyDescent="0.25">
      <c r="A123" s="2"/>
      <c r="B123" s="2"/>
      <c r="C123" s="4"/>
      <c r="D123" s="13" t="s">
        <v>85</v>
      </c>
      <c r="E123" s="4">
        <v>2</v>
      </c>
      <c r="F123" s="4" t="str">
        <f t="shared" ref="F123:F141" si="52">IF(E123=1, "Chiffon cake", IF(E123=2, "Pound cake", IF(E123=3, "Sponge cake", IF(E123=4, "Genoise cake", IF(E123=5, "Bundt cake")))))</f>
        <v>Pound cake</v>
      </c>
      <c r="G123" s="7">
        <f t="shared" si="50"/>
        <v>1450</v>
      </c>
      <c r="H123" s="4">
        <v>3</v>
      </c>
      <c r="I123" s="10">
        <f t="shared" ref="I123:I128" si="53">G123*H123</f>
        <v>4350</v>
      </c>
      <c r="J123" s="4" t="str">
        <f t="shared" si="51"/>
        <v xml:space="preserve">Pound cake </v>
      </c>
      <c r="K123" s="7" t="str">
        <f t="shared" ref="K123:K141" si="54">IF($J123=$K$11,$I123,"")</f>
        <v/>
      </c>
      <c r="L123" s="7">
        <f t="shared" ref="L123:L140" si="55">IF($J123=$L$11,$I123,"")</f>
        <v>4350</v>
      </c>
      <c r="M123" s="7" t="str">
        <f t="shared" ref="M123:M141" si="56">IF($J123=$M$11,$I123,"")</f>
        <v/>
      </c>
      <c r="N123" s="7" t="str">
        <f t="shared" ref="N123:N141" si="57">IF($J123=$N$11,$I123,"")</f>
        <v/>
      </c>
      <c r="O123" s="7" t="str">
        <f t="shared" ref="O123:O141" si="58">IF($J123=$O$11,$I123,"")</f>
        <v/>
      </c>
    </row>
    <row r="124" spans="1:15" x14ac:dyDescent="0.25">
      <c r="A124" s="2"/>
      <c r="B124" s="2">
        <v>5</v>
      </c>
      <c r="C124" s="4" t="s">
        <v>159</v>
      </c>
      <c r="D124" s="13" t="s">
        <v>81</v>
      </c>
      <c r="E124" s="4">
        <v>3</v>
      </c>
      <c r="F124" s="4" t="str">
        <f t="shared" si="52"/>
        <v>Sponge cake</v>
      </c>
      <c r="G124" s="7">
        <f t="shared" si="50"/>
        <v>1550</v>
      </c>
      <c r="H124" s="4">
        <v>4</v>
      </c>
      <c r="I124" s="10">
        <f t="shared" si="53"/>
        <v>6200</v>
      </c>
      <c r="J124" s="4" t="str">
        <f t="shared" si="51"/>
        <v>Sponge cake</v>
      </c>
      <c r="K124" s="7" t="str">
        <f t="shared" si="54"/>
        <v/>
      </c>
      <c r="L124" s="7" t="str">
        <f t="shared" si="55"/>
        <v/>
      </c>
      <c r="M124" s="7">
        <f t="shared" si="56"/>
        <v>6200</v>
      </c>
      <c r="N124" s="7" t="str">
        <f t="shared" si="57"/>
        <v/>
      </c>
      <c r="O124" s="7" t="str">
        <f t="shared" si="58"/>
        <v/>
      </c>
    </row>
    <row r="125" spans="1:15" x14ac:dyDescent="0.25">
      <c r="A125" s="2"/>
      <c r="B125" s="2"/>
      <c r="C125" s="4" t="s">
        <v>166</v>
      </c>
      <c r="D125" s="13" t="s">
        <v>86</v>
      </c>
      <c r="E125" s="4">
        <v>4</v>
      </c>
      <c r="F125" s="4" t="str">
        <f t="shared" si="52"/>
        <v>Genoise cake</v>
      </c>
      <c r="G125" s="7">
        <f t="shared" si="50"/>
        <v>1650</v>
      </c>
      <c r="H125" s="4">
        <v>6</v>
      </c>
      <c r="I125" s="10">
        <f t="shared" si="53"/>
        <v>9900</v>
      </c>
      <c r="J125" s="4" t="str">
        <f t="shared" si="51"/>
        <v>Genoise cake</v>
      </c>
      <c r="K125" s="7" t="str">
        <f t="shared" si="54"/>
        <v/>
      </c>
      <c r="L125" s="7" t="str">
        <f t="shared" si="55"/>
        <v/>
      </c>
      <c r="M125" s="7" t="str">
        <f t="shared" si="56"/>
        <v/>
      </c>
      <c r="N125" s="7">
        <f t="shared" si="57"/>
        <v>9900</v>
      </c>
      <c r="O125" s="7" t="str">
        <f t="shared" si="58"/>
        <v/>
      </c>
    </row>
    <row r="126" spans="1:15" x14ac:dyDescent="0.25">
      <c r="A126" s="2"/>
      <c r="B126" s="2"/>
      <c r="C126" s="4"/>
      <c r="D126" s="13" t="s">
        <v>87</v>
      </c>
      <c r="E126" s="4">
        <v>3</v>
      </c>
      <c r="F126" s="4" t="str">
        <f t="shared" si="52"/>
        <v>Sponge cake</v>
      </c>
      <c r="G126" s="7">
        <f t="shared" si="50"/>
        <v>1550</v>
      </c>
      <c r="H126" s="4">
        <v>7</v>
      </c>
      <c r="I126" s="10">
        <f t="shared" si="53"/>
        <v>10850</v>
      </c>
      <c r="J126" s="4" t="str">
        <f t="shared" si="51"/>
        <v>Sponge cake</v>
      </c>
      <c r="K126" s="7" t="str">
        <f t="shared" si="54"/>
        <v/>
      </c>
      <c r="L126" s="7" t="str">
        <f t="shared" si="55"/>
        <v/>
      </c>
      <c r="M126" s="7">
        <f t="shared" si="56"/>
        <v>10850</v>
      </c>
      <c r="N126" s="7" t="str">
        <f t="shared" si="57"/>
        <v/>
      </c>
      <c r="O126" s="7" t="str">
        <f t="shared" si="58"/>
        <v/>
      </c>
    </row>
    <row r="127" spans="1:15" x14ac:dyDescent="0.25">
      <c r="A127" s="2"/>
      <c r="B127" s="2">
        <v>7</v>
      </c>
      <c r="C127" s="4" t="s">
        <v>160</v>
      </c>
      <c r="D127" s="13" t="s">
        <v>82</v>
      </c>
      <c r="E127" s="4">
        <v>4</v>
      </c>
      <c r="F127" s="4" t="str">
        <f t="shared" si="52"/>
        <v>Genoise cake</v>
      </c>
      <c r="G127" s="7">
        <f t="shared" si="50"/>
        <v>1650</v>
      </c>
      <c r="H127" s="4">
        <v>8</v>
      </c>
      <c r="I127" s="10">
        <f t="shared" si="53"/>
        <v>13200</v>
      </c>
      <c r="J127" s="4" t="str">
        <f t="shared" si="51"/>
        <v>Genoise cake</v>
      </c>
      <c r="K127" s="7" t="str">
        <f t="shared" si="54"/>
        <v/>
      </c>
      <c r="L127" s="7" t="str">
        <f t="shared" si="55"/>
        <v/>
      </c>
      <c r="M127" s="7" t="str">
        <f t="shared" si="56"/>
        <v/>
      </c>
      <c r="N127" s="7">
        <f t="shared" si="57"/>
        <v>13200</v>
      </c>
      <c r="O127" s="7" t="str">
        <f t="shared" si="58"/>
        <v/>
      </c>
    </row>
    <row r="128" spans="1:15" x14ac:dyDescent="0.25">
      <c r="A128" s="2"/>
      <c r="B128" s="2"/>
      <c r="C128" s="4"/>
      <c r="D128" s="13" t="s">
        <v>83</v>
      </c>
      <c r="E128" s="4">
        <v>2</v>
      </c>
      <c r="F128" s="4" t="str">
        <f t="shared" si="52"/>
        <v>Pound cake</v>
      </c>
      <c r="G128" s="7">
        <f t="shared" si="50"/>
        <v>1450</v>
      </c>
      <c r="H128" s="4">
        <v>9</v>
      </c>
      <c r="I128" s="10">
        <f t="shared" si="53"/>
        <v>13050</v>
      </c>
      <c r="J128" s="4" t="str">
        <f t="shared" si="51"/>
        <v xml:space="preserve">Pound cake </v>
      </c>
      <c r="K128" s="7" t="str">
        <f t="shared" si="54"/>
        <v/>
      </c>
      <c r="L128" s="7">
        <f t="shared" si="55"/>
        <v>13050</v>
      </c>
      <c r="M128" s="7" t="str">
        <f t="shared" si="56"/>
        <v/>
      </c>
      <c r="N128" s="7" t="str">
        <f t="shared" si="57"/>
        <v/>
      </c>
      <c r="O128" s="7" t="str">
        <f t="shared" si="58"/>
        <v/>
      </c>
    </row>
    <row r="129" spans="1:15" x14ac:dyDescent="0.25">
      <c r="A129" s="2"/>
      <c r="B129" s="2">
        <v>15</v>
      </c>
      <c r="C129" s="4" t="s">
        <v>161</v>
      </c>
      <c r="D129" s="13" t="s">
        <v>84</v>
      </c>
      <c r="E129" s="4">
        <v>3</v>
      </c>
      <c r="F129" s="4" t="str">
        <f t="shared" si="52"/>
        <v>Sponge cake</v>
      </c>
      <c r="G129" s="7">
        <f t="shared" si="50"/>
        <v>1550</v>
      </c>
      <c r="H129" s="4">
        <v>10</v>
      </c>
      <c r="I129" s="10">
        <f>G129*H129</f>
        <v>15500</v>
      </c>
      <c r="J129" s="4" t="str">
        <f t="shared" si="51"/>
        <v>Sponge cake</v>
      </c>
      <c r="K129" s="7" t="str">
        <f t="shared" si="54"/>
        <v/>
      </c>
      <c r="L129" s="7" t="str">
        <f t="shared" si="55"/>
        <v/>
      </c>
      <c r="M129" s="7">
        <f t="shared" si="56"/>
        <v>15500</v>
      </c>
      <c r="N129" s="7" t="str">
        <f t="shared" si="57"/>
        <v/>
      </c>
      <c r="O129" s="7" t="str">
        <f t="shared" si="58"/>
        <v/>
      </c>
    </row>
    <row r="130" spans="1:15" x14ac:dyDescent="0.25">
      <c r="A130" s="2"/>
      <c r="B130" s="2"/>
      <c r="C130" s="4"/>
      <c r="D130" s="13" t="s">
        <v>88</v>
      </c>
      <c r="E130" s="4">
        <v>5</v>
      </c>
      <c r="F130" s="4" t="str">
        <f t="shared" si="52"/>
        <v>Bundt cake</v>
      </c>
      <c r="G130" s="7">
        <f t="shared" si="50"/>
        <v>1700</v>
      </c>
      <c r="H130" s="4">
        <v>4</v>
      </c>
      <c r="I130" s="10">
        <f t="shared" ref="I130:I141" si="59">G130*H130</f>
        <v>6800</v>
      </c>
      <c r="J130" s="4" t="str">
        <f t="shared" si="51"/>
        <v>Bundt cake</v>
      </c>
      <c r="K130" s="7" t="str">
        <f t="shared" si="54"/>
        <v/>
      </c>
      <c r="L130" s="7" t="str">
        <f t="shared" si="55"/>
        <v/>
      </c>
      <c r="M130" s="7" t="str">
        <f t="shared" si="56"/>
        <v/>
      </c>
      <c r="N130" s="7" t="str">
        <f t="shared" si="57"/>
        <v/>
      </c>
      <c r="O130" s="7">
        <f t="shared" si="58"/>
        <v>6800</v>
      </c>
    </row>
    <row r="131" spans="1:15" x14ac:dyDescent="0.25">
      <c r="A131" s="2"/>
      <c r="B131" s="2">
        <v>22</v>
      </c>
      <c r="C131" s="4" t="s">
        <v>148</v>
      </c>
      <c r="D131" s="13" t="s">
        <v>89</v>
      </c>
      <c r="E131" s="4">
        <v>1</v>
      </c>
      <c r="F131" s="4" t="str">
        <f t="shared" si="52"/>
        <v>Chiffon cake</v>
      </c>
      <c r="G131" s="7">
        <f t="shared" si="50"/>
        <v>1350</v>
      </c>
      <c r="H131" s="4">
        <v>5</v>
      </c>
      <c r="I131" s="10">
        <f t="shared" si="59"/>
        <v>6750</v>
      </c>
      <c r="J131" s="4" t="str">
        <f t="shared" si="51"/>
        <v>Chiffon cake</v>
      </c>
      <c r="K131" s="7">
        <f t="shared" si="54"/>
        <v>6750</v>
      </c>
      <c r="L131" s="7" t="str">
        <f t="shared" si="55"/>
        <v/>
      </c>
      <c r="M131" s="7" t="str">
        <f t="shared" si="56"/>
        <v/>
      </c>
      <c r="N131" s="7" t="str">
        <f t="shared" si="57"/>
        <v/>
      </c>
      <c r="O131" s="7" t="str">
        <f t="shared" si="58"/>
        <v/>
      </c>
    </row>
    <row r="132" spans="1:15" x14ac:dyDescent="0.25">
      <c r="A132" s="2"/>
      <c r="B132" s="2"/>
      <c r="C132" s="4"/>
      <c r="D132" s="13" t="s">
        <v>90</v>
      </c>
      <c r="E132" s="4">
        <v>2</v>
      </c>
      <c r="F132" s="4" t="str">
        <f t="shared" si="52"/>
        <v>Pound cake</v>
      </c>
      <c r="G132" s="7">
        <f t="shared" si="50"/>
        <v>1450</v>
      </c>
      <c r="H132" s="4">
        <v>1</v>
      </c>
      <c r="I132" s="10">
        <f t="shared" si="59"/>
        <v>1450</v>
      </c>
      <c r="J132" s="4" t="str">
        <f t="shared" si="51"/>
        <v xml:space="preserve">Pound cake </v>
      </c>
      <c r="K132" s="7" t="str">
        <f t="shared" si="54"/>
        <v/>
      </c>
      <c r="L132" s="7">
        <f t="shared" si="55"/>
        <v>1450</v>
      </c>
      <c r="M132" s="7" t="str">
        <f t="shared" si="56"/>
        <v/>
      </c>
      <c r="N132" s="7" t="str">
        <f t="shared" si="57"/>
        <v/>
      </c>
      <c r="O132" s="7" t="str">
        <f t="shared" si="58"/>
        <v/>
      </c>
    </row>
    <row r="133" spans="1:15" x14ac:dyDescent="0.25">
      <c r="A133" s="2"/>
      <c r="B133" s="2"/>
      <c r="C133" s="4"/>
      <c r="D133" s="13" t="s">
        <v>91</v>
      </c>
      <c r="E133" s="4">
        <v>3</v>
      </c>
      <c r="F133" s="4" t="str">
        <f t="shared" si="52"/>
        <v>Sponge cake</v>
      </c>
      <c r="G133" s="7">
        <f t="shared" si="50"/>
        <v>1550</v>
      </c>
      <c r="H133" s="4">
        <v>3</v>
      </c>
      <c r="I133" s="10">
        <f t="shared" si="59"/>
        <v>4650</v>
      </c>
      <c r="J133" s="4" t="str">
        <f t="shared" si="51"/>
        <v>Sponge cake</v>
      </c>
      <c r="K133" s="7" t="str">
        <f t="shared" si="54"/>
        <v/>
      </c>
      <c r="L133" s="7" t="str">
        <f t="shared" si="55"/>
        <v/>
      </c>
      <c r="M133" s="7">
        <f t="shared" si="56"/>
        <v>4650</v>
      </c>
      <c r="N133" s="7" t="str">
        <f t="shared" si="57"/>
        <v/>
      </c>
      <c r="O133" s="7" t="str">
        <f t="shared" si="58"/>
        <v/>
      </c>
    </row>
    <row r="134" spans="1:15" x14ac:dyDescent="0.25">
      <c r="A134" s="2"/>
      <c r="B134" s="2">
        <v>25</v>
      </c>
      <c r="C134" s="4" t="s">
        <v>164</v>
      </c>
      <c r="D134" s="13" t="s">
        <v>92</v>
      </c>
      <c r="E134" s="4">
        <v>1</v>
      </c>
      <c r="F134" s="4" t="str">
        <f t="shared" si="52"/>
        <v>Chiffon cake</v>
      </c>
      <c r="G134" s="7">
        <f t="shared" si="50"/>
        <v>1350</v>
      </c>
      <c r="H134" s="4">
        <v>15</v>
      </c>
      <c r="I134" s="10">
        <f t="shared" si="59"/>
        <v>20250</v>
      </c>
      <c r="J134" s="4" t="str">
        <f t="shared" si="51"/>
        <v>Chiffon cake</v>
      </c>
      <c r="K134" s="7">
        <f t="shared" si="54"/>
        <v>20250</v>
      </c>
      <c r="L134" s="7" t="str">
        <f t="shared" si="55"/>
        <v/>
      </c>
      <c r="M134" s="7" t="str">
        <f t="shared" si="56"/>
        <v/>
      </c>
      <c r="N134" s="7" t="str">
        <f t="shared" si="57"/>
        <v/>
      </c>
      <c r="O134" s="7" t="str">
        <f t="shared" si="58"/>
        <v/>
      </c>
    </row>
    <row r="135" spans="1:15" x14ac:dyDescent="0.25">
      <c r="A135" s="2"/>
      <c r="B135" s="2"/>
      <c r="C135" s="4" t="s">
        <v>150</v>
      </c>
      <c r="D135" s="13" t="s">
        <v>93</v>
      </c>
      <c r="E135" s="4">
        <v>2</v>
      </c>
      <c r="F135" s="4" t="str">
        <f t="shared" si="52"/>
        <v>Pound cake</v>
      </c>
      <c r="G135" s="7">
        <f t="shared" si="50"/>
        <v>1450</v>
      </c>
      <c r="H135" s="4">
        <v>8</v>
      </c>
      <c r="I135" s="10">
        <f t="shared" si="59"/>
        <v>11600</v>
      </c>
      <c r="J135" s="4" t="str">
        <f t="shared" si="51"/>
        <v xml:space="preserve">Pound cake </v>
      </c>
      <c r="K135" s="7" t="str">
        <f t="shared" si="54"/>
        <v/>
      </c>
      <c r="L135" s="7">
        <f t="shared" si="55"/>
        <v>11600</v>
      </c>
      <c r="M135" s="7" t="str">
        <f t="shared" si="56"/>
        <v/>
      </c>
      <c r="N135" s="7" t="str">
        <f t="shared" si="57"/>
        <v/>
      </c>
      <c r="O135" s="7" t="str">
        <f t="shared" si="58"/>
        <v/>
      </c>
    </row>
    <row r="136" spans="1:15" x14ac:dyDescent="0.25">
      <c r="A136" s="2"/>
      <c r="B136" s="2"/>
      <c r="C136" s="4"/>
      <c r="D136" s="13" t="s">
        <v>94</v>
      </c>
      <c r="E136" s="4">
        <v>3</v>
      </c>
      <c r="F136" s="4" t="str">
        <f t="shared" si="52"/>
        <v>Sponge cake</v>
      </c>
      <c r="G136" s="7">
        <f t="shared" si="50"/>
        <v>1550</v>
      </c>
      <c r="H136" s="4">
        <v>9</v>
      </c>
      <c r="I136" s="10">
        <f t="shared" si="59"/>
        <v>13950</v>
      </c>
      <c r="J136" s="4" t="str">
        <f t="shared" si="51"/>
        <v>Sponge cake</v>
      </c>
      <c r="K136" s="7" t="str">
        <f t="shared" si="54"/>
        <v/>
      </c>
      <c r="L136" s="7" t="str">
        <f t="shared" si="55"/>
        <v/>
      </c>
      <c r="M136" s="7">
        <f t="shared" si="56"/>
        <v>13950</v>
      </c>
      <c r="N136" s="7" t="str">
        <f t="shared" si="57"/>
        <v/>
      </c>
      <c r="O136" s="7" t="str">
        <f t="shared" si="58"/>
        <v/>
      </c>
    </row>
    <row r="137" spans="1:15" x14ac:dyDescent="0.25">
      <c r="A137" s="2"/>
      <c r="B137" s="2">
        <v>30</v>
      </c>
      <c r="C137" s="4" t="s">
        <v>162</v>
      </c>
      <c r="D137" s="13" t="s">
        <v>95</v>
      </c>
      <c r="E137" s="4">
        <v>5</v>
      </c>
      <c r="F137" s="4" t="str">
        <f t="shared" si="52"/>
        <v>Bundt cake</v>
      </c>
      <c r="G137" s="7">
        <f t="shared" si="50"/>
        <v>1700</v>
      </c>
      <c r="H137" s="4">
        <v>10</v>
      </c>
      <c r="I137" s="10">
        <f t="shared" si="59"/>
        <v>17000</v>
      </c>
      <c r="J137" s="4" t="str">
        <f t="shared" si="51"/>
        <v>Bundt cake</v>
      </c>
      <c r="K137" s="7" t="str">
        <f t="shared" si="54"/>
        <v/>
      </c>
      <c r="L137" s="7" t="str">
        <f t="shared" si="55"/>
        <v/>
      </c>
      <c r="M137" s="7" t="str">
        <f t="shared" si="56"/>
        <v/>
      </c>
      <c r="N137" s="7" t="str">
        <f t="shared" si="57"/>
        <v/>
      </c>
      <c r="O137" s="7">
        <f t="shared" si="58"/>
        <v>17000</v>
      </c>
    </row>
    <row r="138" spans="1:15" x14ac:dyDescent="0.25">
      <c r="A138" s="2"/>
      <c r="B138" s="2"/>
      <c r="C138" s="4" t="s">
        <v>163</v>
      </c>
      <c r="D138" s="13" t="s">
        <v>96</v>
      </c>
      <c r="E138" s="4">
        <v>1</v>
      </c>
      <c r="F138" s="4" t="str">
        <f t="shared" si="52"/>
        <v>Chiffon cake</v>
      </c>
      <c r="G138" s="7">
        <f t="shared" si="50"/>
        <v>1350</v>
      </c>
      <c r="H138" s="4">
        <v>4</v>
      </c>
      <c r="I138" s="10">
        <f t="shared" si="59"/>
        <v>5400</v>
      </c>
      <c r="J138" s="4" t="str">
        <f t="shared" si="51"/>
        <v>Chiffon cake</v>
      </c>
      <c r="K138" s="7">
        <f t="shared" si="54"/>
        <v>5400</v>
      </c>
      <c r="L138" s="7" t="str">
        <f t="shared" si="55"/>
        <v/>
      </c>
      <c r="M138" s="7" t="str">
        <f t="shared" si="56"/>
        <v/>
      </c>
      <c r="N138" s="7" t="str">
        <f t="shared" si="57"/>
        <v/>
      </c>
      <c r="O138" s="7" t="str">
        <f t="shared" si="58"/>
        <v/>
      </c>
    </row>
    <row r="139" spans="1:15" x14ac:dyDescent="0.25">
      <c r="A139" s="2"/>
      <c r="B139" s="2"/>
      <c r="C139" s="4"/>
      <c r="D139" s="13" t="s">
        <v>97</v>
      </c>
      <c r="E139" s="4">
        <v>2</v>
      </c>
      <c r="F139" s="4" t="str">
        <f t="shared" si="52"/>
        <v>Pound cake</v>
      </c>
      <c r="G139" s="7">
        <f t="shared" si="50"/>
        <v>1450</v>
      </c>
      <c r="H139" s="4">
        <v>7</v>
      </c>
      <c r="I139" s="10">
        <f t="shared" si="59"/>
        <v>10150</v>
      </c>
      <c r="J139" s="4" t="str">
        <f t="shared" si="51"/>
        <v xml:space="preserve">Pound cake </v>
      </c>
      <c r="K139" s="7" t="str">
        <f t="shared" si="54"/>
        <v/>
      </c>
      <c r="L139" s="7">
        <f t="shared" si="55"/>
        <v>10150</v>
      </c>
      <c r="M139" s="7" t="str">
        <f t="shared" si="56"/>
        <v/>
      </c>
      <c r="N139" s="7" t="str">
        <f t="shared" si="57"/>
        <v/>
      </c>
      <c r="O139" s="7" t="str">
        <f t="shared" si="58"/>
        <v/>
      </c>
    </row>
    <row r="140" spans="1:15" x14ac:dyDescent="0.25">
      <c r="A140" s="2"/>
      <c r="B140" s="2"/>
      <c r="C140" s="4" t="s">
        <v>149</v>
      </c>
      <c r="D140" s="13" t="s">
        <v>98</v>
      </c>
      <c r="E140" s="4">
        <v>5</v>
      </c>
      <c r="F140" s="4" t="str">
        <f t="shared" si="52"/>
        <v>Bundt cake</v>
      </c>
      <c r="G140" s="7">
        <f t="shared" si="50"/>
        <v>1700</v>
      </c>
      <c r="H140" s="4">
        <v>7</v>
      </c>
      <c r="I140" s="10">
        <f t="shared" si="59"/>
        <v>11900</v>
      </c>
      <c r="J140" s="4" t="str">
        <f t="shared" si="51"/>
        <v>Bundt cake</v>
      </c>
      <c r="K140" s="7" t="str">
        <f t="shared" si="54"/>
        <v/>
      </c>
      <c r="L140" s="7" t="str">
        <f t="shared" si="55"/>
        <v/>
      </c>
      <c r="M140" s="7" t="str">
        <f t="shared" si="56"/>
        <v/>
      </c>
      <c r="N140" s="7" t="str">
        <f t="shared" si="57"/>
        <v/>
      </c>
      <c r="O140" s="7">
        <f t="shared" si="58"/>
        <v>11900</v>
      </c>
    </row>
    <row r="141" spans="1:15" x14ac:dyDescent="0.25">
      <c r="A141" s="2"/>
      <c r="B141" s="2">
        <v>31</v>
      </c>
      <c r="C141" s="4" t="s">
        <v>165</v>
      </c>
      <c r="D141" s="13" t="s">
        <v>99</v>
      </c>
      <c r="E141" s="4">
        <v>2</v>
      </c>
      <c r="F141" s="4" t="str">
        <f t="shared" si="52"/>
        <v>Pound cake</v>
      </c>
      <c r="G141" s="7">
        <f t="shared" si="50"/>
        <v>1450</v>
      </c>
      <c r="H141" s="4">
        <v>5</v>
      </c>
      <c r="I141" s="10">
        <f t="shared" si="59"/>
        <v>7250</v>
      </c>
      <c r="J141" s="4" t="str">
        <f t="shared" si="51"/>
        <v xml:space="preserve">Pound cake </v>
      </c>
      <c r="K141" s="7" t="str">
        <f t="shared" si="54"/>
        <v/>
      </c>
      <c r="L141" s="7">
        <f>IF($J141=$L$11,$I141,"")</f>
        <v>7250</v>
      </c>
      <c r="M141" s="7" t="str">
        <f t="shared" si="56"/>
        <v/>
      </c>
      <c r="N141" s="7" t="str">
        <f t="shared" si="57"/>
        <v/>
      </c>
      <c r="O141" s="7" t="str">
        <f t="shared" si="58"/>
        <v/>
      </c>
    </row>
    <row r="142" spans="1:15" x14ac:dyDescent="0.25">
      <c r="A142" s="62"/>
      <c r="B142" s="62"/>
      <c r="C142" s="55"/>
      <c r="D142" s="55"/>
      <c r="E142" s="55"/>
      <c r="F142" s="55"/>
      <c r="G142" s="55"/>
      <c r="H142" s="55"/>
      <c r="I142" s="63">
        <f>SUM(I122:I141)</f>
        <v>200400</v>
      </c>
      <c r="J142" s="55"/>
      <c r="K142" s="63">
        <f>SUM(K122:K141)</f>
        <v>32400</v>
      </c>
      <c r="L142" s="63">
        <f>SUM(L122:L141)</f>
        <v>47850</v>
      </c>
      <c r="M142" s="63">
        <f>SUM(M122:M141)</f>
        <v>51150</v>
      </c>
      <c r="N142" s="63">
        <f>SUM(N122:N141)</f>
        <v>23100</v>
      </c>
      <c r="O142" s="63">
        <f>SUM(O122:O141)</f>
        <v>45900</v>
      </c>
    </row>
    <row r="143" spans="1:15" x14ac:dyDescent="0.25">
      <c r="A143" s="2"/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</sheetData>
  <mergeCells count="1">
    <mergeCell ref="A11:B11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EC9DE-0767-4A64-A389-EE14C1FC11CE}">
  <dimension ref="A4:O83"/>
  <sheetViews>
    <sheetView tabSelected="1" topLeftCell="A70" zoomScale="78" zoomScaleNormal="80" workbookViewId="0">
      <selection activeCell="G73" sqref="G73"/>
    </sheetView>
  </sheetViews>
  <sheetFormatPr defaultRowHeight="15" x14ac:dyDescent="0.25"/>
  <cols>
    <col min="1" max="3" width="10.7109375" customWidth="1"/>
    <col min="4" max="5" width="20.42578125" customWidth="1"/>
    <col min="6" max="6" width="15.7109375" customWidth="1"/>
    <col min="7" max="7" width="22.7109375" customWidth="1"/>
    <col min="8" max="9" width="15.7109375" customWidth="1"/>
    <col min="10" max="10" width="17" customWidth="1"/>
    <col min="11" max="11" width="15.7109375" customWidth="1"/>
    <col min="12" max="12" width="16.5703125" customWidth="1"/>
    <col min="13" max="14" width="15.7109375" customWidth="1"/>
  </cols>
  <sheetData>
    <row r="4" spans="1:15" x14ac:dyDescent="0.25">
      <c r="A4" s="69" t="s">
        <v>3</v>
      </c>
      <c r="B4" s="6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ht="33.75" customHeight="1" x14ac:dyDescent="0.25">
      <c r="A5" s="56" t="s">
        <v>7</v>
      </c>
      <c r="B5" s="56" t="s">
        <v>8</v>
      </c>
      <c r="C5" s="56" t="s">
        <v>27</v>
      </c>
      <c r="D5" s="56" t="s">
        <v>26</v>
      </c>
      <c r="E5" s="56" t="s">
        <v>168</v>
      </c>
      <c r="F5" s="56" t="s">
        <v>9</v>
      </c>
      <c r="G5" s="56" t="s">
        <v>10</v>
      </c>
      <c r="H5" s="56" t="s">
        <v>11</v>
      </c>
      <c r="I5" s="56" t="s">
        <v>12</v>
      </c>
      <c r="J5" s="56" t="s">
        <v>28</v>
      </c>
      <c r="K5" s="56" t="s">
        <v>39</v>
      </c>
      <c r="L5" s="57" t="s">
        <v>13</v>
      </c>
      <c r="M5" s="57" t="s">
        <v>40</v>
      </c>
      <c r="N5" s="56" t="s">
        <v>43</v>
      </c>
      <c r="O5" s="2"/>
    </row>
    <row r="6" spans="1:15" x14ac:dyDescent="0.25">
      <c r="A6" s="4" t="s">
        <v>4</v>
      </c>
      <c r="B6" s="4">
        <v>6</v>
      </c>
      <c r="C6" s="13" t="s">
        <v>14</v>
      </c>
      <c r="D6" s="4" t="s">
        <v>49</v>
      </c>
      <c r="E6" s="4" t="s">
        <v>169</v>
      </c>
      <c r="F6" s="7">
        <v>80000</v>
      </c>
      <c r="G6" s="4" t="s">
        <v>11</v>
      </c>
      <c r="H6" s="14">
        <f>IF($G6=$H$5,$F6,"")</f>
        <v>80000</v>
      </c>
      <c r="I6" s="14" t="str">
        <f>IF($G6=$I$5,$F6,"")</f>
        <v/>
      </c>
      <c r="J6" s="14" t="str">
        <f>IF($G6=$J$5,$F6,"")</f>
        <v/>
      </c>
      <c r="K6" s="14" t="str">
        <f t="shared" ref="K6:K15" si="0">IF($G6=$K$5,$F6,"")</f>
        <v/>
      </c>
      <c r="L6" s="14" t="str">
        <f t="shared" ref="L6:L15" si="1">IF($G6=$L$5,$F6,"")</f>
        <v/>
      </c>
      <c r="M6" s="14" t="str">
        <f t="shared" ref="M6:M15" si="2">IF($G6=$M$5,$F6,"")</f>
        <v/>
      </c>
      <c r="N6" s="14" t="str">
        <f t="shared" ref="N6:N15" si="3">IF($G6=$N$5,$F6,"")</f>
        <v/>
      </c>
      <c r="O6" s="2"/>
    </row>
    <row r="7" spans="1:15" x14ac:dyDescent="0.25">
      <c r="A7" s="4"/>
      <c r="B7" s="4"/>
      <c r="C7" s="13" t="s">
        <v>15</v>
      </c>
      <c r="D7" s="4" t="s">
        <v>51</v>
      </c>
      <c r="E7" s="4" t="s">
        <v>170</v>
      </c>
      <c r="F7" s="7">
        <v>5000</v>
      </c>
      <c r="G7" s="4" t="s">
        <v>28</v>
      </c>
      <c r="H7" s="14" t="str">
        <f t="shared" ref="H7:H15" si="4">IF($G7=$H$5,$F7,"")</f>
        <v/>
      </c>
      <c r="I7" s="14" t="str">
        <f t="shared" ref="I7:I15" si="5">IF($G7=$I$5,$F7,"")</f>
        <v/>
      </c>
      <c r="J7" s="14">
        <f t="shared" ref="J7:J15" si="6">IF($G7=$J$5,$F7,"")</f>
        <v>5000</v>
      </c>
      <c r="K7" s="14" t="str">
        <f t="shared" si="0"/>
        <v/>
      </c>
      <c r="L7" s="14" t="str">
        <f t="shared" si="1"/>
        <v/>
      </c>
      <c r="M7" s="14" t="str">
        <f t="shared" si="2"/>
        <v/>
      </c>
      <c r="N7" s="14" t="str">
        <f t="shared" si="3"/>
        <v/>
      </c>
      <c r="O7" s="2"/>
    </row>
    <row r="8" spans="1:15" x14ac:dyDescent="0.25">
      <c r="A8" s="4"/>
      <c r="B8" s="4">
        <v>16</v>
      </c>
      <c r="C8" s="13" t="s">
        <v>29</v>
      </c>
      <c r="D8" s="4" t="s">
        <v>46</v>
      </c>
      <c r="E8" s="4" t="s">
        <v>173</v>
      </c>
      <c r="F8" s="7">
        <v>4500</v>
      </c>
      <c r="G8" s="4" t="s">
        <v>39</v>
      </c>
      <c r="H8" s="14" t="str">
        <f t="shared" si="4"/>
        <v/>
      </c>
      <c r="I8" s="14" t="str">
        <f t="shared" si="5"/>
        <v/>
      </c>
      <c r="J8" s="14" t="str">
        <f t="shared" si="6"/>
        <v/>
      </c>
      <c r="K8" s="14">
        <f t="shared" si="0"/>
        <v>4500</v>
      </c>
      <c r="L8" s="14" t="str">
        <f t="shared" si="1"/>
        <v/>
      </c>
      <c r="M8" s="14" t="str">
        <f t="shared" si="2"/>
        <v/>
      </c>
      <c r="N8" s="14" t="str">
        <f t="shared" si="3"/>
        <v/>
      </c>
      <c r="O8" s="2"/>
    </row>
    <row r="9" spans="1:15" x14ac:dyDescent="0.25">
      <c r="A9" s="4"/>
      <c r="B9" s="4"/>
      <c r="C9" s="13" t="s">
        <v>30</v>
      </c>
      <c r="D9" s="4" t="s">
        <v>42</v>
      </c>
      <c r="E9" s="4" t="s">
        <v>174</v>
      </c>
      <c r="F9" s="7">
        <v>5000</v>
      </c>
      <c r="G9" s="4" t="s">
        <v>40</v>
      </c>
      <c r="H9" s="14" t="str">
        <f t="shared" si="4"/>
        <v/>
      </c>
      <c r="I9" s="14" t="str">
        <f t="shared" si="5"/>
        <v/>
      </c>
      <c r="J9" s="14" t="str">
        <f t="shared" si="6"/>
        <v/>
      </c>
      <c r="K9" s="14" t="str">
        <f t="shared" si="0"/>
        <v/>
      </c>
      <c r="L9" s="14" t="str">
        <f t="shared" si="1"/>
        <v/>
      </c>
      <c r="M9" s="14">
        <f t="shared" si="2"/>
        <v>5000</v>
      </c>
      <c r="N9" s="14" t="str">
        <f t="shared" si="3"/>
        <v/>
      </c>
      <c r="O9" s="2"/>
    </row>
    <row r="10" spans="1:15" x14ac:dyDescent="0.25">
      <c r="A10" s="4"/>
      <c r="B10" s="4"/>
      <c r="C10" s="13" t="s">
        <v>31</v>
      </c>
      <c r="D10" s="4" t="s">
        <v>48</v>
      </c>
      <c r="E10" s="4" t="s">
        <v>171</v>
      </c>
      <c r="F10" s="7">
        <v>3375</v>
      </c>
      <c r="G10" s="4" t="s">
        <v>13</v>
      </c>
      <c r="H10" s="14" t="str">
        <f t="shared" si="4"/>
        <v/>
      </c>
      <c r="I10" s="14" t="str">
        <f t="shared" si="5"/>
        <v/>
      </c>
      <c r="J10" s="14" t="str">
        <f t="shared" si="6"/>
        <v/>
      </c>
      <c r="K10" s="14" t="str">
        <f t="shared" si="0"/>
        <v/>
      </c>
      <c r="L10" s="14">
        <f t="shared" si="1"/>
        <v>3375</v>
      </c>
      <c r="M10" s="14" t="str">
        <f t="shared" si="2"/>
        <v/>
      </c>
      <c r="N10" s="14" t="str">
        <f t="shared" si="3"/>
        <v/>
      </c>
      <c r="O10" s="2"/>
    </row>
    <row r="11" spans="1:15" x14ac:dyDescent="0.25">
      <c r="A11" s="4"/>
      <c r="B11" s="4">
        <v>24</v>
      </c>
      <c r="C11" s="13" t="s">
        <v>33</v>
      </c>
      <c r="D11" s="4" t="s">
        <v>44</v>
      </c>
      <c r="E11" s="4" t="s">
        <v>175</v>
      </c>
      <c r="F11" s="7">
        <v>1000</v>
      </c>
      <c r="G11" s="4" t="s">
        <v>43</v>
      </c>
      <c r="H11" s="14" t="str">
        <f t="shared" si="4"/>
        <v/>
      </c>
      <c r="I11" s="14" t="str">
        <f t="shared" si="5"/>
        <v/>
      </c>
      <c r="J11" s="14" t="str">
        <f t="shared" si="6"/>
        <v/>
      </c>
      <c r="K11" s="14" t="str">
        <f t="shared" si="0"/>
        <v/>
      </c>
      <c r="L11" s="14" t="str">
        <f t="shared" si="1"/>
        <v/>
      </c>
      <c r="M11" s="14" t="str">
        <f t="shared" si="2"/>
        <v/>
      </c>
      <c r="N11" s="14">
        <f t="shared" si="3"/>
        <v>1000</v>
      </c>
      <c r="O11" s="2"/>
    </row>
    <row r="12" spans="1:15" x14ac:dyDescent="0.25">
      <c r="A12" s="4"/>
      <c r="B12" s="4"/>
      <c r="C12" s="13" t="s">
        <v>34</v>
      </c>
      <c r="D12" s="4" t="s">
        <v>47</v>
      </c>
      <c r="E12" s="4" t="s">
        <v>176</v>
      </c>
      <c r="F12" s="7">
        <v>6000</v>
      </c>
      <c r="G12" s="4" t="s">
        <v>11</v>
      </c>
      <c r="H12" s="14">
        <f t="shared" si="4"/>
        <v>6000</v>
      </c>
      <c r="I12" s="14" t="str">
        <f t="shared" si="5"/>
        <v/>
      </c>
      <c r="J12" s="14" t="str">
        <f t="shared" si="6"/>
        <v/>
      </c>
      <c r="K12" s="14" t="str">
        <f t="shared" si="0"/>
        <v/>
      </c>
      <c r="L12" s="14" t="str">
        <f t="shared" si="1"/>
        <v/>
      </c>
      <c r="M12" s="14" t="str">
        <f t="shared" si="2"/>
        <v/>
      </c>
      <c r="N12" s="14" t="str">
        <f t="shared" si="3"/>
        <v/>
      </c>
      <c r="O12" s="2"/>
    </row>
    <row r="13" spans="1:15" x14ac:dyDescent="0.25">
      <c r="A13" s="4"/>
      <c r="B13" s="4">
        <v>28</v>
      </c>
      <c r="C13" s="13" t="s">
        <v>35</v>
      </c>
      <c r="D13" s="4" t="s">
        <v>41</v>
      </c>
      <c r="E13" s="4" t="s">
        <v>177</v>
      </c>
      <c r="F13" s="7">
        <v>6500</v>
      </c>
      <c r="G13" s="4" t="s">
        <v>39</v>
      </c>
      <c r="H13" s="14" t="str">
        <f t="shared" si="4"/>
        <v/>
      </c>
      <c r="I13" s="14" t="str">
        <f t="shared" si="5"/>
        <v/>
      </c>
      <c r="J13" s="14" t="str">
        <f t="shared" si="6"/>
        <v/>
      </c>
      <c r="K13" s="14">
        <f t="shared" si="0"/>
        <v>6500</v>
      </c>
      <c r="L13" s="14" t="str">
        <f t="shared" si="1"/>
        <v/>
      </c>
      <c r="M13" s="14" t="str">
        <f t="shared" si="2"/>
        <v/>
      </c>
      <c r="N13" s="14" t="str">
        <f t="shared" si="3"/>
        <v/>
      </c>
      <c r="O13" s="2"/>
    </row>
    <row r="14" spans="1:15" x14ac:dyDescent="0.25">
      <c r="A14" s="4"/>
      <c r="B14" s="4"/>
      <c r="C14" s="13" t="s">
        <v>36</v>
      </c>
      <c r="D14" s="4" t="s">
        <v>45</v>
      </c>
      <c r="E14" s="4" t="s">
        <v>178</v>
      </c>
      <c r="F14" s="7">
        <v>4550</v>
      </c>
      <c r="G14" s="4" t="s">
        <v>43</v>
      </c>
      <c r="H14" s="14" t="str">
        <f t="shared" si="4"/>
        <v/>
      </c>
      <c r="I14" s="14" t="str">
        <f t="shared" si="5"/>
        <v/>
      </c>
      <c r="J14" s="14" t="str">
        <f t="shared" si="6"/>
        <v/>
      </c>
      <c r="K14" s="14" t="str">
        <f t="shared" si="0"/>
        <v/>
      </c>
      <c r="L14" s="14" t="str">
        <f t="shared" si="1"/>
        <v/>
      </c>
      <c r="M14" s="14" t="str">
        <f t="shared" si="2"/>
        <v/>
      </c>
      <c r="N14" s="14">
        <f t="shared" si="3"/>
        <v>4550</v>
      </c>
      <c r="O14" s="2"/>
    </row>
    <row r="15" spans="1:15" x14ac:dyDescent="0.25">
      <c r="A15" s="4"/>
      <c r="B15" s="4">
        <v>31</v>
      </c>
      <c r="C15" s="13" t="s">
        <v>37</v>
      </c>
      <c r="D15" s="4" t="s">
        <v>50</v>
      </c>
      <c r="E15" s="4" t="s">
        <v>172</v>
      </c>
      <c r="F15" s="7">
        <v>50000</v>
      </c>
      <c r="G15" s="4" t="s">
        <v>12</v>
      </c>
      <c r="H15" s="14" t="str">
        <f t="shared" si="4"/>
        <v/>
      </c>
      <c r="I15" s="14">
        <f t="shared" si="5"/>
        <v>50000</v>
      </c>
      <c r="J15" s="14" t="str">
        <f t="shared" si="6"/>
        <v/>
      </c>
      <c r="K15" s="14" t="str">
        <f t="shared" si="0"/>
        <v/>
      </c>
      <c r="L15" s="14" t="str">
        <f t="shared" si="1"/>
        <v/>
      </c>
      <c r="M15" s="14" t="str">
        <f t="shared" si="2"/>
        <v/>
      </c>
      <c r="N15" s="14" t="str">
        <f t="shared" si="3"/>
        <v/>
      </c>
      <c r="O15" s="2"/>
    </row>
    <row r="16" spans="1:15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"/>
    </row>
    <row r="17" spans="1:15" ht="15.75" thickBot="1" x14ac:dyDescent="0.3">
      <c r="A17" s="15"/>
      <c r="B17" s="15"/>
      <c r="C17" s="15"/>
      <c r="D17" s="15"/>
      <c r="E17" s="15"/>
      <c r="F17" s="15"/>
      <c r="G17" s="15"/>
      <c r="H17" s="67">
        <f>SUM(H6:H15)</f>
        <v>86000</v>
      </c>
      <c r="I17" s="67">
        <f t="shared" ref="I17:N17" si="7">SUM(I6:I15)</f>
        <v>50000</v>
      </c>
      <c r="J17" s="67">
        <f t="shared" si="7"/>
        <v>5000</v>
      </c>
      <c r="K17" s="67">
        <f t="shared" si="7"/>
        <v>11000</v>
      </c>
      <c r="L17" s="67">
        <f t="shared" si="7"/>
        <v>3375</v>
      </c>
      <c r="M17" s="67">
        <f t="shared" si="7"/>
        <v>5000</v>
      </c>
      <c r="N17" s="67">
        <f t="shared" si="7"/>
        <v>5550</v>
      </c>
      <c r="O17" s="2"/>
    </row>
    <row r="18" spans="1:15" ht="15.75" thickTop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"/>
    </row>
    <row r="19" spans="1:15" x14ac:dyDescent="0.25">
      <c r="A19" s="4" t="s">
        <v>38</v>
      </c>
      <c r="B19" s="4">
        <v>3</v>
      </c>
      <c r="C19" s="13" t="s">
        <v>14</v>
      </c>
      <c r="D19" s="4" t="s">
        <v>46</v>
      </c>
      <c r="E19" s="4" t="s">
        <v>174</v>
      </c>
      <c r="F19" s="7">
        <v>3700</v>
      </c>
      <c r="G19" s="4" t="s">
        <v>39</v>
      </c>
      <c r="H19" s="14" t="str">
        <f>IF($G19=$H$5,$F19,"")</f>
        <v/>
      </c>
      <c r="I19" s="14" t="str">
        <f>IF($G19=$I$5,$F19,"")</f>
        <v/>
      </c>
      <c r="J19" s="14" t="str">
        <f>IF($G19=$J$5,$F19,"")</f>
        <v/>
      </c>
      <c r="K19" s="14">
        <f t="shared" ref="K19:K28" si="8">IF($G19=$K$5,$F19,"")</f>
        <v>3700</v>
      </c>
      <c r="L19" s="14" t="str">
        <f t="shared" ref="L19:L28" si="9">IF($G19=$L$5,$F19,"")</f>
        <v/>
      </c>
      <c r="M19" s="14" t="str">
        <f t="shared" ref="M19:M28" si="10">IF($G19=$M$5,$F19,"")</f>
        <v/>
      </c>
      <c r="N19" s="14" t="str">
        <f t="shared" ref="N19:N28" si="11">IF($G19=$N$5,$F19,"")</f>
        <v/>
      </c>
      <c r="O19" s="2"/>
    </row>
    <row r="20" spans="1:15" x14ac:dyDescent="0.25">
      <c r="A20" s="4"/>
      <c r="B20" s="4"/>
      <c r="C20" s="13" t="s">
        <v>15</v>
      </c>
      <c r="D20" s="4" t="s">
        <v>52</v>
      </c>
      <c r="E20" s="4" t="s">
        <v>180</v>
      </c>
      <c r="F20" s="7">
        <v>50000</v>
      </c>
      <c r="G20" s="4" t="s">
        <v>11</v>
      </c>
      <c r="H20" s="14">
        <f t="shared" ref="H20:H28" si="12">IF($G20=$H$5,$F20,"")</f>
        <v>50000</v>
      </c>
      <c r="I20" s="14" t="str">
        <f t="shared" ref="I20:I28" si="13">IF($G20=$I$5,$F20,"")</f>
        <v/>
      </c>
      <c r="J20" s="14" t="str">
        <f t="shared" ref="J20:J28" si="14">IF($G20=$J$5,$F20,"")</f>
        <v/>
      </c>
      <c r="K20" s="14" t="str">
        <f t="shared" si="8"/>
        <v/>
      </c>
      <c r="L20" s="14" t="str">
        <f t="shared" si="9"/>
        <v/>
      </c>
      <c r="M20" s="14" t="str">
        <f t="shared" si="10"/>
        <v/>
      </c>
      <c r="N20" s="14" t="str">
        <f t="shared" si="11"/>
        <v/>
      </c>
      <c r="O20" s="2"/>
    </row>
    <row r="21" spans="1:15" x14ac:dyDescent="0.25">
      <c r="A21" s="4"/>
      <c r="B21" s="4">
        <v>15</v>
      </c>
      <c r="C21" s="13" t="s">
        <v>29</v>
      </c>
      <c r="D21" s="4" t="s">
        <v>48</v>
      </c>
      <c r="E21" s="4" t="s">
        <v>171</v>
      </c>
      <c r="F21" s="7">
        <v>6000</v>
      </c>
      <c r="G21" s="4" t="s">
        <v>13</v>
      </c>
      <c r="H21" s="14" t="str">
        <f t="shared" si="12"/>
        <v/>
      </c>
      <c r="I21" s="14" t="str">
        <f t="shared" si="13"/>
        <v/>
      </c>
      <c r="J21" s="14" t="str">
        <f t="shared" si="14"/>
        <v/>
      </c>
      <c r="K21" s="14" t="str">
        <f t="shared" si="8"/>
        <v/>
      </c>
      <c r="L21" s="14">
        <f t="shared" si="9"/>
        <v>6000</v>
      </c>
      <c r="M21" s="14" t="str">
        <f t="shared" si="10"/>
        <v/>
      </c>
      <c r="N21" s="14" t="str">
        <f t="shared" si="11"/>
        <v/>
      </c>
      <c r="O21" s="2"/>
    </row>
    <row r="22" spans="1:15" x14ac:dyDescent="0.25">
      <c r="A22" s="4"/>
      <c r="B22" s="4"/>
      <c r="C22" s="13" t="s">
        <v>30</v>
      </c>
      <c r="D22" s="4" t="s">
        <v>53</v>
      </c>
      <c r="E22" s="4" t="s">
        <v>182</v>
      </c>
      <c r="F22" s="7">
        <v>10000</v>
      </c>
      <c r="G22" s="4" t="s">
        <v>11</v>
      </c>
      <c r="H22" s="14">
        <f t="shared" si="12"/>
        <v>10000</v>
      </c>
      <c r="I22" s="14" t="str">
        <f t="shared" si="13"/>
        <v/>
      </c>
      <c r="J22" s="14" t="str">
        <f t="shared" si="14"/>
        <v/>
      </c>
      <c r="K22" s="14" t="str">
        <f t="shared" si="8"/>
        <v/>
      </c>
      <c r="L22" s="14" t="str">
        <f t="shared" si="9"/>
        <v/>
      </c>
      <c r="M22" s="14" t="str">
        <f t="shared" si="10"/>
        <v/>
      </c>
      <c r="N22" s="14" t="str">
        <f t="shared" si="11"/>
        <v/>
      </c>
      <c r="O22" s="2"/>
    </row>
    <row r="23" spans="1:15" x14ac:dyDescent="0.25">
      <c r="A23" s="4"/>
      <c r="B23" s="4">
        <v>23</v>
      </c>
      <c r="C23" s="13" t="s">
        <v>31</v>
      </c>
      <c r="D23" s="4" t="s">
        <v>41</v>
      </c>
      <c r="E23" s="4" t="s">
        <v>181</v>
      </c>
      <c r="F23" s="7">
        <v>5500</v>
      </c>
      <c r="G23" s="4" t="s">
        <v>39</v>
      </c>
      <c r="H23" s="14" t="str">
        <f t="shared" si="12"/>
        <v/>
      </c>
      <c r="I23" s="14" t="str">
        <f t="shared" si="13"/>
        <v/>
      </c>
      <c r="J23" s="14" t="str">
        <f t="shared" si="14"/>
        <v/>
      </c>
      <c r="K23" s="14">
        <f t="shared" si="8"/>
        <v>5500</v>
      </c>
      <c r="L23" s="14" t="str">
        <f t="shared" si="9"/>
        <v/>
      </c>
      <c r="M23" s="14" t="str">
        <f t="shared" si="10"/>
        <v/>
      </c>
      <c r="N23" s="14" t="str">
        <f t="shared" si="11"/>
        <v/>
      </c>
      <c r="O23" s="2"/>
    </row>
    <row r="24" spans="1:15" x14ac:dyDescent="0.25">
      <c r="A24" s="4"/>
      <c r="B24" s="4"/>
      <c r="C24" s="13" t="s">
        <v>32</v>
      </c>
      <c r="D24" s="4" t="s">
        <v>45</v>
      </c>
      <c r="E24" s="4" t="s">
        <v>183</v>
      </c>
      <c r="F24" s="7">
        <v>4550</v>
      </c>
      <c r="G24" s="4" t="s">
        <v>43</v>
      </c>
      <c r="H24" s="14" t="str">
        <f t="shared" si="12"/>
        <v/>
      </c>
      <c r="I24" s="14" t="str">
        <f t="shared" si="13"/>
        <v/>
      </c>
      <c r="J24" s="14" t="str">
        <f t="shared" si="14"/>
        <v/>
      </c>
      <c r="K24" s="14" t="str">
        <f t="shared" si="8"/>
        <v/>
      </c>
      <c r="L24" s="14" t="str">
        <f t="shared" si="9"/>
        <v/>
      </c>
      <c r="M24" s="14" t="str">
        <f t="shared" si="10"/>
        <v/>
      </c>
      <c r="N24" s="14">
        <f t="shared" si="11"/>
        <v>4550</v>
      </c>
      <c r="O24" s="2"/>
    </row>
    <row r="25" spans="1:15" x14ac:dyDescent="0.25">
      <c r="A25" s="4"/>
      <c r="B25" s="4">
        <v>25</v>
      </c>
      <c r="C25" s="13" t="s">
        <v>33</v>
      </c>
      <c r="D25" s="4" t="s">
        <v>54</v>
      </c>
      <c r="E25" s="4" t="s">
        <v>184</v>
      </c>
      <c r="F25" s="7">
        <v>2340</v>
      </c>
      <c r="G25" s="4" t="s">
        <v>43</v>
      </c>
      <c r="H25" s="14" t="str">
        <f t="shared" si="12"/>
        <v/>
      </c>
      <c r="I25" s="14" t="str">
        <f t="shared" si="13"/>
        <v/>
      </c>
      <c r="J25" s="14" t="str">
        <f t="shared" si="14"/>
        <v/>
      </c>
      <c r="K25" s="14" t="str">
        <f t="shared" si="8"/>
        <v/>
      </c>
      <c r="L25" s="14" t="str">
        <f t="shared" si="9"/>
        <v/>
      </c>
      <c r="M25" s="14" t="str">
        <f t="shared" si="10"/>
        <v/>
      </c>
      <c r="N25" s="14">
        <f t="shared" si="11"/>
        <v>2340</v>
      </c>
      <c r="O25" s="2"/>
    </row>
    <row r="26" spans="1:15" x14ac:dyDescent="0.25">
      <c r="A26" s="4"/>
      <c r="B26" s="4"/>
      <c r="C26" s="13" t="s">
        <v>34</v>
      </c>
      <c r="D26" s="4" t="s">
        <v>55</v>
      </c>
      <c r="E26" s="4" t="s">
        <v>185</v>
      </c>
      <c r="F26" s="7">
        <v>5000</v>
      </c>
      <c r="G26" s="4" t="s">
        <v>28</v>
      </c>
      <c r="H26" s="14" t="str">
        <f t="shared" si="12"/>
        <v/>
      </c>
      <c r="I26" s="14" t="str">
        <f t="shared" si="13"/>
        <v/>
      </c>
      <c r="J26" s="14">
        <f t="shared" si="14"/>
        <v>5000</v>
      </c>
      <c r="K26" s="14" t="str">
        <f t="shared" si="8"/>
        <v/>
      </c>
      <c r="L26" s="14" t="str">
        <f t="shared" si="9"/>
        <v/>
      </c>
      <c r="M26" s="14" t="str">
        <f t="shared" si="10"/>
        <v/>
      </c>
      <c r="N26" s="14" t="str">
        <f t="shared" si="11"/>
        <v/>
      </c>
      <c r="O26" s="2"/>
    </row>
    <row r="27" spans="1:15" x14ac:dyDescent="0.25">
      <c r="A27" s="4"/>
      <c r="B27" s="4">
        <v>30</v>
      </c>
      <c r="C27" s="13" t="s">
        <v>35</v>
      </c>
      <c r="D27" s="4" t="s">
        <v>50</v>
      </c>
      <c r="E27" s="4" t="s">
        <v>172</v>
      </c>
      <c r="F27" s="7">
        <v>50000</v>
      </c>
      <c r="G27" s="4" t="s">
        <v>12</v>
      </c>
      <c r="H27" s="14" t="str">
        <f t="shared" si="12"/>
        <v/>
      </c>
      <c r="I27" s="14">
        <f t="shared" si="13"/>
        <v>50000</v>
      </c>
      <c r="J27" s="14" t="str">
        <f t="shared" si="14"/>
        <v/>
      </c>
      <c r="K27" s="14" t="str">
        <f t="shared" si="8"/>
        <v/>
      </c>
      <c r="L27" s="14" t="str">
        <f t="shared" si="9"/>
        <v/>
      </c>
      <c r="M27" s="14" t="str">
        <f t="shared" si="10"/>
        <v/>
      </c>
      <c r="N27" s="14" t="str">
        <f t="shared" si="11"/>
        <v/>
      </c>
      <c r="O27" s="2"/>
    </row>
    <row r="28" spans="1:15" x14ac:dyDescent="0.25">
      <c r="A28" s="4"/>
      <c r="B28" s="4"/>
      <c r="C28" s="13" t="s">
        <v>36</v>
      </c>
      <c r="D28" s="4" t="s">
        <v>44</v>
      </c>
      <c r="E28" s="4" t="s">
        <v>186</v>
      </c>
      <c r="F28" s="7">
        <v>350</v>
      </c>
      <c r="G28" s="4" t="s">
        <v>43</v>
      </c>
      <c r="H28" s="14" t="str">
        <f t="shared" si="12"/>
        <v/>
      </c>
      <c r="I28" s="14" t="str">
        <f t="shared" si="13"/>
        <v/>
      </c>
      <c r="J28" s="14" t="str">
        <f t="shared" si="14"/>
        <v/>
      </c>
      <c r="K28" s="14" t="str">
        <f t="shared" si="8"/>
        <v/>
      </c>
      <c r="L28" s="14" t="str">
        <f t="shared" si="9"/>
        <v/>
      </c>
      <c r="M28" s="14" t="str">
        <f t="shared" si="10"/>
        <v/>
      </c>
      <c r="N28" s="14">
        <f t="shared" si="11"/>
        <v>350</v>
      </c>
      <c r="O28" s="2"/>
    </row>
    <row r="29" spans="1:15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"/>
    </row>
    <row r="30" spans="1:15" ht="15.75" thickBot="1" x14ac:dyDescent="0.3">
      <c r="A30" s="15"/>
      <c r="B30" s="15"/>
      <c r="C30" s="15"/>
      <c r="D30" s="15"/>
      <c r="E30" s="15"/>
      <c r="F30" s="15"/>
      <c r="G30" s="15"/>
      <c r="H30" s="67">
        <f>SUM(H19:H28)</f>
        <v>60000</v>
      </c>
      <c r="I30" s="67">
        <f t="shared" ref="I30:N30" si="15">SUM(I19:I28)</f>
        <v>50000</v>
      </c>
      <c r="J30" s="67">
        <f t="shared" si="15"/>
        <v>5000</v>
      </c>
      <c r="K30" s="67">
        <f t="shared" si="15"/>
        <v>9200</v>
      </c>
      <c r="L30" s="67">
        <f t="shared" si="15"/>
        <v>6000</v>
      </c>
      <c r="M30" s="67">
        <f t="shared" si="15"/>
        <v>0</v>
      </c>
      <c r="N30" s="67">
        <f t="shared" si="15"/>
        <v>7240</v>
      </c>
      <c r="O30" s="2"/>
    </row>
    <row r="31" spans="1:15" ht="15.75" thickTop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"/>
    </row>
    <row r="32" spans="1:15" x14ac:dyDescent="0.25">
      <c r="A32" s="4" t="s">
        <v>23</v>
      </c>
      <c r="B32" s="4">
        <v>2</v>
      </c>
      <c r="C32" s="13" t="s">
        <v>14</v>
      </c>
      <c r="D32" s="4" t="s">
        <v>71</v>
      </c>
      <c r="E32" s="4" t="s">
        <v>187</v>
      </c>
      <c r="F32" s="7">
        <v>10000</v>
      </c>
      <c r="G32" s="4" t="s">
        <v>11</v>
      </c>
      <c r="H32" s="14">
        <f>IF($G32=$H$5,$F32,"")</f>
        <v>10000</v>
      </c>
      <c r="I32" s="14" t="str">
        <f>IF($G32=$I$5,$F32,"")</f>
        <v/>
      </c>
      <c r="J32" s="14" t="str">
        <f>IF($G32=$J$5,$F32,"")</f>
        <v/>
      </c>
      <c r="K32" s="14" t="str">
        <f t="shared" ref="K32:K41" si="16">IF($G32=$K$5,$F32,"")</f>
        <v/>
      </c>
      <c r="L32" s="14" t="str">
        <f t="shared" ref="L32:L41" si="17">IF($G32=$L$5,$F32,"")</f>
        <v/>
      </c>
      <c r="M32" s="14" t="str">
        <f t="shared" ref="M32:M41" si="18">IF($G32=$M$5,$F32,"")</f>
        <v/>
      </c>
      <c r="N32" s="14" t="str">
        <f t="shared" ref="N32:N41" si="19">IF($G32=$N$5,$F32,"")</f>
        <v/>
      </c>
      <c r="O32" s="2"/>
    </row>
    <row r="33" spans="1:15" x14ac:dyDescent="0.25">
      <c r="A33" s="4"/>
      <c r="B33" s="4"/>
      <c r="C33" s="13" t="s">
        <v>15</v>
      </c>
      <c r="D33" s="4" t="s">
        <v>72</v>
      </c>
      <c r="E33" s="4" t="s">
        <v>188</v>
      </c>
      <c r="F33" s="7">
        <v>5450</v>
      </c>
      <c r="G33" s="4" t="s">
        <v>11</v>
      </c>
      <c r="H33" s="14">
        <f t="shared" ref="H33:H41" si="20">IF($G33=$H$5,$F33,"")</f>
        <v>5450</v>
      </c>
      <c r="I33" s="14" t="str">
        <f t="shared" ref="I33:I41" si="21">IF($G33=$I$5,$F33,"")</f>
        <v/>
      </c>
      <c r="J33" s="14" t="str">
        <f t="shared" ref="J33:J41" si="22">IF($G33=$J$5,$F33,"")</f>
        <v/>
      </c>
      <c r="K33" s="14" t="str">
        <f t="shared" si="16"/>
        <v/>
      </c>
      <c r="L33" s="14" t="str">
        <f t="shared" si="17"/>
        <v/>
      </c>
      <c r="M33" s="14" t="str">
        <f t="shared" si="18"/>
        <v/>
      </c>
      <c r="N33" s="14" t="str">
        <f t="shared" si="19"/>
        <v/>
      </c>
      <c r="O33" s="2"/>
    </row>
    <row r="34" spans="1:15" x14ac:dyDescent="0.25">
      <c r="A34" s="4"/>
      <c r="B34" s="4">
        <v>10</v>
      </c>
      <c r="C34" s="13" t="s">
        <v>29</v>
      </c>
      <c r="D34" s="4" t="s">
        <v>69</v>
      </c>
      <c r="E34" s="4" t="s">
        <v>189</v>
      </c>
      <c r="F34" s="7">
        <v>800</v>
      </c>
      <c r="G34" s="4" t="s">
        <v>39</v>
      </c>
      <c r="H34" s="14" t="str">
        <f t="shared" si="20"/>
        <v/>
      </c>
      <c r="I34" s="14" t="str">
        <f t="shared" si="21"/>
        <v/>
      </c>
      <c r="J34" s="14" t="str">
        <f t="shared" si="22"/>
        <v/>
      </c>
      <c r="K34" s="14">
        <f t="shared" si="16"/>
        <v>800</v>
      </c>
      <c r="L34" s="14" t="str">
        <f t="shared" si="17"/>
        <v/>
      </c>
      <c r="M34" s="14" t="str">
        <f t="shared" si="18"/>
        <v/>
      </c>
      <c r="N34" s="14" t="str">
        <f t="shared" si="19"/>
        <v/>
      </c>
      <c r="O34" s="2"/>
    </row>
    <row r="35" spans="1:15" x14ac:dyDescent="0.25">
      <c r="A35" s="4"/>
      <c r="B35" s="4"/>
      <c r="C35" s="13" t="s">
        <v>30</v>
      </c>
      <c r="D35" s="4" t="s">
        <v>48</v>
      </c>
      <c r="E35" s="4" t="s">
        <v>210</v>
      </c>
      <c r="F35" s="7">
        <v>3000</v>
      </c>
      <c r="G35" s="4" t="s">
        <v>13</v>
      </c>
      <c r="H35" s="14" t="str">
        <f t="shared" si="20"/>
        <v/>
      </c>
      <c r="I35" s="14" t="str">
        <f t="shared" si="21"/>
        <v/>
      </c>
      <c r="J35" s="14" t="str">
        <f t="shared" si="22"/>
        <v/>
      </c>
      <c r="K35" s="14" t="str">
        <f t="shared" si="16"/>
        <v/>
      </c>
      <c r="L35" s="14">
        <f t="shared" si="17"/>
        <v>3000</v>
      </c>
      <c r="M35" s="14" t="str">
        <f t="shared" si="18"/>
        <v/>
      </c>
      <c r="N35" s="14" t="str">
        <f t="shared" si="19"/>
        <v/>
      </c>
      <c r="O35" s="2"/>
    </row>
    <row r="36" spans="1:15" x14ac:dyDescent="0.25">
      <c r="A36" s="4"/>
      <c r="B36" s="4">
        <v>19</v>
      </c>
      <c r="C36" s="13" t="s">
        <v>31</v>
      </c>
      <c r="D36" s="4" t="s">
        <v>41</v>
      </c>
      <c r="E36" s="4" t="s">
        <v>190</v>
      </c>
      <c r="F36" s="7">
        <v>4700</v>
      </c>
      <c r="G36" s="4" t="s">
        <v>39</v>
      </c>
      <c r="H36" s="14" t="str">
        <f t="shared" si="20"/>
        <v/>
      </c>
      <c r="I36" s="14" t="str">
        <f t="shared" si="21"/>
        <v/>
      </c>
      <c r="J36" s="14" t="str">
        <f t="shared" si="22"/>
        <v/>
      </c>
      <c r="K36" s="14">
        <f t="shared" si="16"/>
        <v>4700</v>
      </c>
      <c r="L36" s="14" t="str">
        <f t="shared" si="17"/>
        <v/>
      </c>
      <c r="M36" s="14" t="str">
        <f t="shared" si="18"/>
        <v/>
      </c>
      <c r="N36" s="14" t="str">
        <f t="shared" si="19"/>
        <v/>
      </c>
      <c r="O36" s="2"/>
    </row>
    <row r="37" spans="1:15" x14ac:dyDescent="0.25">
      <c r="A37" s="4"/>
      <c r="B37" s="4"/>
      <c r="C37" s="13" t="s">
        <v>32</v>
      </c>
      <c r="D37" s="4" t="s">
        <v>45</v>
      </c>
      <c r="E37" s="4" t="s">
        <v>191</v>
      </c>
      <c r="F37" s="7">
        <v>4550</v>
      </c>
      <c r="G37" s="4" t="s">
        <v>43</v>
      </c>
      <c r="H37" s="14" t="str">
        <f t="shared" si="20"/>
        <v/>
      </c>
      <c r="I37" s="14" t="str">
        <f t="shared" si="21"/>
        <v/>
      </c>
      <c r="J37" s="14" t="str">
        <f t="shared" si="22"/>
        <v/>
      </c>
      <c r="K37" s="14" t="str">
        <f t="shared" si="16"/>
        <v/>
      </c>
      <c r="L37" s="14" t="str">
        <f t="shared" si="17"/>
        <v/>
      </c>
      <c r="M37" s="14" t="str">
        <f t="shared" si="18"/>
        <v/>
      </c>
      <c r="N37" s="14">
        <f t="shared" si="19"/>
        <v>4550</v>
      </c>
      <c r="O37" s="2"/>
    </row>
    <row r="38" spans="1:15" x14ac:dyDescent="0.25">
      <c r="A38" s="4"/>
      <c r="B38" s="4">
        <v>22</v>
      </c>
      <c r="C38" s="13" t="s">
        <v>33</v>
      </c>
      <c r="D38" s="4" t="s">
        <v>70</v>
      </c>
      <c r="E38" s="4" t="s">
        <v>192</v>
      </c>
      <c r="F38" s="7">
        <v>2300</v>
      </c>
      <c r="G38" s="4" t="s">
        <v>43</v>
      </c>
      <c r="H38" s="14" t="str">
        <f t="shared" si="20"/>
        <v/>
      </c>
      <c r="I38" s="14" t="str">
        <f t="shared" si="21"/>
        <v/>
      </c>
      <c r="J38" s="14" t="str">
        <f t="shared" si="22"/>
        <v/>
      </c>
      <c r="K38" s="14" t="str">
        <f t="shared" si="16"/>
        <v/>
      </c>
      <c r="L38" s="14" t="str">
        <f t="shared" si="17"/>
        <v/>
      </c>
      <c r="M38" s="14" t="str">
        <f t="shared" si="18"/>
        <v/>
      </c>
      <c r="N38" s="14">
        <f t="shared" si="19"/>
        <v>2300</v>
      </c>
      <c r="O38" s="2"/>
    </row>
    <row r="39" spans="1:15" x14ac:dyDescent="0.25">
      <c r="A39" s="4"/>
      <c r="B39" s="4"/>
      <c r="C39" s="13" t="s">
        <v>34</v>
      </c>
      <c r="D39" s="4" t="s">
        <v>102</v>
      </c>
      <c r="E39" s="4" t="s">
        <v>193</v>
      </c>
      <c r="F39" s="7">
        <v>5000</v>
      </c>
      <c r="G39" s="4" t="s">
        <v>28</v>
      </c>
      <c r="H39" s="14" t="str">
        <f t="shared" si="20"/>
        <v/>
      </c>
      <c r="I39" s="14" t="str">
        <f t="shared" si="21"/>
        <v/>
      </c>
      <c r="J39" s="14">
        <f t="shared" si="22"/>
        <v>5000</v>
      </c>
      <c r="K39" s="14" t="str">
        <f t="shared" si="16"/>
        <v/>
      </c>
      <c r="L39" s="14" t="str">
        <f t="shared" si="17"/>
        <v/>
      </c>
      <c r="M39" s="14" t="str">
        <f t="shared" si="18"/>
        <v/>
      </c>
      <c r="N39" s="14" t="str">
        <f t="shared" si="19"/>
        <v/>
      </c>
      <c r="O39" s="2"/>
    </row>
    <row r="40" spans="1:15" x14ac:dyDescent="0.25">
      <c r="A40" s="4"/>
      <c r="B40" s="4">
        <v>25</v>
      </c>
      <c r="C40" s="13" t="s">
        <v>35</v>
      </c>
      <c r="D40" s="4" t="s">
        <v>46</v>
      </c>
      <c r="E40" s="4" t="s">
        <v>194</v>
      </c>
      <c r="F40" s="7">
        <v>3900</v>
      </c>
      <c r="G40" s="4" t="s">
        <v>39</v>
      </c>
      <c r="H40" s="14" t="str">
        <f t="shared" si="20"/>
        <v/>
      </c>
      <c r="I40" s="14" t="str">
        <f t="shared" si="21"/>
        <v/>
      </c>
      <c r="J40" s="14" t="str">
        <f t="shared" si="22"/>
        <v/>
      </c>
      <c r="K40" s="14">
        <f t="shared" si="16"/>
        <v>3900</v>
      </c>
      <c r="L40" s="14" t="str">
        <f t="shared" si="17"/>
        <v/>
      </c>
      <c r="M40" s="14" t="str">
        <f t="shared" si="18"/>
        <v/>
      </c>
      <c r="N40" s="14" t="str">
        <f t="shared" si="19"/>
        <v/>
      </c>
      <c r="O40" s="2"/>
    </row>
    <row r="41" spans="1:15" x14ac:dyDescent="0.25">
      <c r="A41" s="4"/>
      <c r="B41" s="4">
        <v>31</v>
      </c>
      <c r="C41" s="13" t="s">
        <v>36</v>
      </c>
      <c r="D41" s="4" t="s">
        <v>50</v>
      </c>
      <c r="E41" s="4" t="s">
        <v>172</v>
      </c>
      <c r="F41" s="7">
        <v>50000</v>
      </c>
      <c r="G41" s="4" t="s">
        <v>12</v>
      </c>
      <c r="H41" s="14" t="str">
        <f t="shared" si="20"/>
        <v/>
      </c>
      <c r="I41" s="14">
        <f t="shared" si="21"/>
        <v>50000</v>
      </c>
      <c r="J41" s="14" t="str">
        <f t="shared" si="22"/>
        <v/>
      </c>
      <c r="K41" s="14" t="str">
        <f t="shared" si="16"/>
        <v/>
      </c>
      <c r="L41" s="14" t="str">
        <f t="shared" si="17"/>
        <v/>
      </c>
      <c r="M41" s="14" t="str">
        <f t="shared" si="18"/>
        <v/>
      </c>
      <c r="N41" s="14" t="str">
        <f t="shared" si="19"/>
        <v/>
      </c>
      <c r="O41" s="2"/>
    </row>
    <row r="42" spans="1:15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"/>
    </row>
    <row r="43" spans="1:15" ht="15.75" thickBot="1" x14ac:dyDescent="0.3">
      <c r="A43" s="15"/>
      <c r="B43" s="15"/>
      <c r="C43" s="15"/>
      <c r="D43" s="15"/>
      <c r="E43" s="15"/>
      <c r="F43" s="15"/>
      <c r="G43" s="15"/>
      <c r="H43" s="67">
        <f>SUM(H32:H41)</f>
        <v>15450</v>
      </c>
      <c r="I43" s="67">
        <f t="shared" ref="I43:N43" si="23">SUM(I32:I41)</f>
        <v>50000</v>
      </c>
      <c r="J43" s="67">
        <f t="shared" si="23"/>
        <v>5000</v>
      </c>
      <c r="K43" s="67">
        <f t="shared" si="23"/>
        <v>9400</v>
      </c>
      <c r="L43" s="67">
        <f t="shared" si="23"/>
        <v>3000</v>
      </c>
      <c r="M43" s="67">
        <f t="shared" si="23"/>
        <v>0</v>
      </c>
      <c r="N43" s="67">
        <f t="shared" si="23"/>
        <v>6850</v>
      </c>
      <c r="O43" s="2"/>
    </row>
    <row r="44" spans="1:15" ht="15.75" thickTop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2"/>
    </row>
    <row r="45" spans="1:15" x14ac:dyDescent="0.25">
      <c r="A45" s="4" t="s">
        <v>22</v>
      </c>
      <c r="B45" s="4">
        <v>1</v>
      </c>
      <c r="C45" s="13" t="s">
        <v>14</v>
      </c>
      <c r="D45" s="4" t="s">
        <v>74</v>
      </c>
      <c r="E45" s="4" t="s">
        <v>195</v>
      </c>
      <c r="F45" s="7">
        <v>5600</v>
      </c>
      <c r="G45" s="4" t="s">
        <v>40</v>
      </c>
      <c r="H45" s="14" t="str">
        <f>IF($G45=$H$5,$F45,"")</f>
        <v/>
      </c>
      <c r="I45" s="14" t="str">
        <f>IF($G45=$I$5,$F45,"")</f>
        <v/>
      </c>
      <c r="J45" s="14" t="str">
        <f>IF($G45=$J$5,$F45,"")</f>
        <v/>
      </c>
      <c r="K45" s="14" t="str">
        <f t="shared" ref="K45:K54" si="24">IF($G45=$K$5,$F45,"")</f>
        <v/>
      </c>
      <c r="L45" s="14" t="str">
        <f t="shared" ref="L45:L54" si="25">IF($G45=$L$5,$F45,"")</f>
        <v/>
      </c>
      <c r="M45" s="14">
        <f t="shared" ref="M45:M54" si="26">IF($G45=$M$5,$F45,"")</f>
        <v>5600</v>
      </c>
      <c r="N45" s="14" t="str">
        <f t="shared" ref="N45:N54" si="27">IF($G45=$N$5,$F45,"")</f>
        <v/>
      </c>
      <c r="O45" s="2"/>
    </row>
    <row r="46" spans="1:15" x14ac:dyDescent="0.25">
      <c r="A46" s="4"/>
      <c r="B46" s="4"/>
      <c r="C46" s="13" t="s">
        <v>15</v>
      </c>
      <c r="D46" s="4" t="s">
        <v>52</v>
      </c>
      <c r="E46" s="4" t="s">
        <v>196</v>
      </c>
      <c r="F46" s="7">
        <v>5000</v>
      </c>
      <c r="G46" s="4" t="s">
        <v>11</v>
      </c>
      <c r="H46" s="14">
        <f t="shared" ref="H46:H54" si="28">IF($G46=$H$5,$F46,"")</f>
        <v>5000</v>
      </c>
      <c r="I46" s="14" t="str">
        <f t="shared" ref="I46:I54" si="29">IF($G46=$I$5,$F46,"")</f>
        <v/>
      </c>
      <c r="J46" s="14" t="str">
        <f t="shared" ref="J46:J54" si="30">IF($G46=$J$5,$F46,"")</f>
        <v/>
      </c>
      <c r="K46" s="14" t="str">
        <f t="shared" si="24"/>
        <v/>
      </c>
      <c r="L46" s="14" t="str">
        <f t="shared" si="25"/>
        <v/>
      </c>
      <c r="M46" s="14" t="str">
        <f t="shared" si="26"/>
        <v/>
      </c>
      <c r="N46" s="14" t="str">
        <f t="shared" si="27"/>
        <v/>
      </c>
      <c r="O46" s="2"/>
    </row>
    <row r="47" spans="1:15" x14ac:dyDescent="0.25">
      <c r="A47" s="4"/>
      <c r="B47" s="4">
        <v>5</v>
      </c>
      <c r="C47" s="13" t="s">
        <v>29</v>
      </c>
      <c r="D47" s="4" t="s">
        <v>44</v>
      </c>
      <c r="E47" s="4" t="s">
        <v>197</v>
      </c>
      <c r="F47" s="7">
        <v>550</v>
      </c>
      <c r="G47" s="4" t="s">
        <v>43</v>
      </c>
      <c r="H47" s="14" t="str">
        <f t="shared" si="28"/>
        <v/>
      </c>
      <c r="I47" s="14" t="str">
        <f t="shared" si="29"/>
        <v/>
      </c>
      <c r="J47" s="14" t="str">
        <f t="shared" si="30"/>
        <v/>
      </c>
      <c r="K47" s="14" t="str">
        <f t="shared" si="24"/>
        <v/>
      </c>
      <c r="L47" s="14" t="str">
        <f t="shared" si="25"/>
        <v/>
      </c>
      <c r="M47" s="14" t="str">
        <f t="shared" si="26"/>
        <v/>
      </c>
      <c r="N47" s="14">
        <f t="shared" si="27"/>
        <v>550</v>
      </c>
      <c r="O47" s="2"/>
    </row>
    <row r="48" spans="1:15" x14ac:dyDescent="0.25">
      <c r="A48" s="4"/>
      <c r="B48" s="4"/>
      <c r="C48" s="13" t="s">
        <v>30</v>
      </c>
      <c r="D48" s="4" t="s">
        <v>48</v>
      </c>
      <c r="E48" s="4" t="s">
        <v>171</v>
      </c>
      <c r="F48" s="7">
        <v>15000</v>
      </c>
      <c r="G48" s="4" t="s">
        <v>13</v>
      </c>
      <c r="H48" s="14" t="str">
        <f t="shared" si="28"/>
        <v/>
      </c>
      <c r="I48" s="14" t="str">
        <f t="shared" si="29"/>
        <v/>
      </c>
      <c r="J48" s="14" t="str">
        <f t="shared" si="30"/>
        <v/>
      </c>
      <c r="K48" s="14" t="str">
        <f t="shared" si="24"/>
        <v/>
      </c>
      <c r="L48" s="14">
        <f t="shared" si="25"/>
        <v>15000</v>
      </c>
      <c r="M48" s="14" t="str">
        <f t="shared" si="26"/>
        <v/>
      </c>
      <c r="N48" s="14" t="str">
        <f t="shared" si="27"/>
        <v/>
      </c>
    </row>
    <row r="49" spans="1:14" x14ac:dyDescent="0.25">
      <c r="A49" s="4"/>
      <c r="B49" s="4">
        <v>7</v>
      </c>
      <c r="C49" s="13" t="s">
        <v>31</v>
      </c>
      <c r="D49" s="4" t="s">
        <v>41</v>
      </c>
      <c r="E49" s="4" t="s">
        <v>198</v>
      </c>
      <c r="F49" s="7">
        <v>6000</v>
      </c>
      <c r="G49" s="4" t="s">
        <v>39</v>
      </c>
      <c r="H49" s="14" t="str">
        <f t="shared" si="28"/>
        <v/>
      </c>
      <c r="I49" s="14" t="str">
        <f t="shared" si="29"/>
        <v/>
      </c>
      <c r="J49" s="14" t="str">
        <f t="shared" si="30"/>
        <v/>
      </c>
      <c r="K49" s="14">
        <f t="shared" si="24"/>
        <v>6000</v>
      </c>
      <c r="L49" s="14" t="str">
        <f t="shared" si="25"/>
        <v/>
      </c>
      <c r="M49" s="14" t="str">
        <f t="shared" si="26"/>
        <v/>
      </c>
      <c r="N49" s="14" t="str">
        <f t="shared" si="27"/>
        <v/>
      </c>
    </row>
    <row r="50" spans="1:14" x14ac:dyDescent="0.25">
      <c r="A50" s="4"/>
      <c r="B50" s="4">
        <v>8</v>
      </c>
      <c r="C50" s="13" t="s">
        <v>32</v>
      </c>
      <c r="D50" s="4" t="s">
        <v>45</v>
      </c>
      <c r="E50" s="4" t="s">
        <v>199</v>
      </c>
      <c r="F50" s="7">
        <v>4550</v>
      </c>
      <c r="G50" s="4" t="s">
        <v>43</v>
      </c>
      <c r="H50" s="14" t="str">
        <f t="shared" si="28"/>
        <v/>
      </c>
      <c r="I50" s="14" t="str">
        <f t="shared" si="29"/>
        <v/>
      </c>
      <c r="J50" s="14" t="str">
        <f t="shared" si="30"/>
        <v/>
      </c>
      <c r="K50" s="14" t="str">
        <f t="shared" si="24"/>
        <v/>
      </c>
      <c r="L50" s="14" t="str">
        <f t="shared" si="25"/>
        <v/>
      </c>
      <c r="M50" s="14" t="str">
        <f t="shared" si="26"/>
        <v/>
      </c>
      <c r="N50" s="14">
        <f t="shared" si="27"/>
        <v>4550</v>
      </c>
    </row>
    <row r="51" spans="1:14" x14ac:dyDescent="0.25">
      <c r="A51" s="4"/>
      <c r="B51" s="4"/>
      <c r="C51" s="13" t="s">
        <v>33</v>
      </c>
      <c r="D51" s="4" t="s">
        <v>73</v>
      </c>
      <c r="E51" s="4" t="s">
        <v>200</v>
      </c>
      <c r="F51" s="7">
        <v>600</v>
      </c>
      <c r="G51" s="4" t="s">
        <v>43</v>
      </c>
      <c r="H51" s="14" t="str">
        <f t="shared" si="28"/>
        <v/>
      </c>
      <c r="I51" s="14" t="str">
        <f t="shared" si="29"/>
        <v/>
      </c>
      <c r="J51" s="14" t="str">
        <f t="shared" si="30"/>
        <v/>
      </c>
      <c r="K51" s="14" t="str">
        <f t="shared" si="24"/>
        <v/>
      </c>
      <c r="L51" s="14" t="str">
        <f t="shared" si="25"/>
        <v/>
      </c>
      <c r="M51" s="14" t="str">
        <f t="shared" si="26"/>
        <v/>
      </c>
      <c r="N51" s="14">
        <f t="shared" si="27"/>
        <v>600</v>
      </c>
    </row>
    <row r="52" spans="1:14" x14ac:dyDescent="0.25">
      <c r="A52" s="4"/>
      <c r="B52" s="4">
        <v>15</v>
      </c>
      <c r="C52" s="13" t="s">
        <v>34</v>
      </c>
      <c r="D52" s="4" t="s">
        <v>211</v>
      </c>
      <c r="E52" s="4" t="s">
        <v>201</v>
      </c>
      <c r="F52" s="7">
        <v>5000</v>
      </c>
      <c r="G52" s="4" t="s">
        <v>28</v>
      </c>
      <c r="H52" s="14" t="str">
        <f t="shared" si="28"/>
        <v/>
      </c>
      <c r="I52" s="14" t="str">
        <f t="shared" si="29"/>
        <v/>
      </c>
      <c r="J52" s="14">
        <f t="shared" si="30"/>
        <v>5000</v>
      </c>
      <c r="K52" s="14" t="str">
        <f t="shared" si="24"/>
        <v/>
      </c>
      <c r="L52" s="14" t="str">
        <f t="shared" si="25"/>
        <v/>
      </c>
      <c r="M52" s="14" t="str">
        <f t="shared" si="26"/>
        <v/>
      </c>
      <c r="N52" s="14" t="str">
        <f t="shared" si="27"/>
        <v/>
      </c>
    </row>
    <row r="53" spans="1:14" x14ac:dyDescent="0.25">
      <c r="A53" s="4"/>
      <c r="B53" s="4"/>
      <c r="C53" s="13" t="s">
        <v>35</v>
      </c>
      <c r="D53" s="4" t="s">
        <v>46</v>
      </c>
      <c r="E53" s="4" t="s">
        <v>202</v>
      </c>
      <c r="F53" s="7">
        <v>4550</v>
      </c>
      <c r="G53" s="4" t="s">
        <v>39</v>
      </c>
      <c r="H53" s="14" t="str">
        <f t="shared" si="28"/>
        <v/>
      </c>
      <c r="I53" s="14" t="str">
        <f t="shared" si="29"/>
        <v/>
      </c>
      <c r="J53" s="14" t="str">
        <f t="shared" si="30"/>
        <v/>
      </c>
      <c r="K53" s="14">
        <f t="shared" si="24"/>
        <v>4550</v>
      </c>
      <c r="L53" s="14" t="str">
        <f t="shared" si="25"/>
        <v/>
      </c>
      <c r="M53" s="14" t="str">
        <f t="shared" si="26"/>
        <v/>
      </c>
      <c r="N53" s="14" t="str">
        <f t="shared" si="27"/>
        <v/>
      </c>
    </row>
    <row r="54" spans="1:14" x14ac:dyDescent="0.25">
      <c r="A54" s="4"/>
      <c r="B54" s="4">
        <v>30</v>
      </c>
      <c r="C54" s="13" t="s">
        <v>36</v>
      </c>
      <c r="D54" s="4" t="s">
        <v>50</v>
      </c>
      <c r="E54" s="4" t="s">
        <v>172</v>
      </c>
      <c r="F54" s="7">
        <v>50000</v>
      </c>
      <c r="G54" s="4" t="s">
        <v>12</v>
      </c>
      <c r="H54" s="14" t="str">
        <f t="shared" si="28"/>
        <v/>
      </c>
      <c r="I54" s="14">
        <f t="shared" si="29"/>
        <v>50000</v>
      </c>
      <c r="J54" s="14" t="str">
        <f t="shared" si="30"/>
        <v/>
      </c>
      <c r="K54" s="14" t="str">
        <f t="shared" si="24"/>
        <v/>
      </c>
      <c r="L54" s="14" t="str">
        <f t="shared" si="25"/>
        <v/>
      </c>
      <c r="M54" s="14" t="str">
        <f t="shared" si="26"/>
        <v/>
      </c>
      <c r="N54" s="14" t="str">
        <f t="shared" si="27"/>
        <v/>
      </c>
    </row>
    <row r="55" spans="1:14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 thickBot="1" x14ac:dyDescent="0.3">
      <c r="A56" s="15"/>
      <c r="B56" s="15"/>
      <c r="C56" s="15"/>
      <c r="D56" s="15"/>
      <c r="E56" s="15"/>
      <c r="F56" s="15"/>
      <c r="G56" s="15"/>
      <c r="H56" s="67">
        <f>SUM(H45:H54)</f>
        <v>5000</v>
      </c>
      <c r="I56" s="67">
        <f t="shared" ref="I56:N56" si="31">SUM(I45:I54)</f>
        <v>50000</v>
      </c>
      <c r="J56" s="67">
        <f t="shared" si="31"/>
        <v>5000</v>
      </c>
      <c r="K56" s="67">
        <f t="shared" si="31"/>
        <v>10550</v>
      </c>
      <c r="L56" s="67">
        <f t="shared" si="31"/>
        <v>15000</v>
      </c>
      <c r="M56" s="67">
        <f t="shared" si="31"/>
        <v>5600</v>
      </c>
      <c r="N56" s="67">
        <f t="shared" si="31"/>
        <v>5700</v>
      </c>
    </row>
    <row r="57" spans="1:14" ht="15.75" thickTop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4" t="s">
        <v>24</v>
      </c>
      <c r="B58" s="4">
        <v>3</v>
      </c>
      <c r="C58" s="13" t="s">
        <v>14</v>
      </c>
      <c r="D58" s="4" t="s">
        <v>49</v>
      </c>
      <c r="E58" s="4" t="s">
        <v>197</v>
      </c>
      <c r="F58" s="7">
        <v>20000</v>
      </c>
      <c r="G58" s="4" t="s">
        <v>11</v>
      </c>
      <c r="H58" s="14">
        <f>IF($G58=$H$5,$F58,"")</f>
        <v>20000</v>
      </c>
      <c r="I58" s="14" t="str">
        <f>IF($G58=$I$5,$F58,"")</f>
        <v/>
      </c>
      <c r="J58" s="14" t="str">
        <f>IF($G58=$J$5,$F58,"")</f>
        <v/>
      </c>
      <c r="K58" s="14" t="str">
        <f t="shared" ref="K58:K67" si="32">IF($G58=$K$5,$F58,"")</f>
        <v/>
      </c>
      <c r="L58" s="14" t="str">
        <f t="shared" ref="L58:L67" si="33">IF($G58=$L$5,$F58,"")</f>
        <v/>
      </c>
      <c r="M58" s="14" t="str">
        <f t="shared" ref="M58:M67" si="34">IF($G58=$M$5,$F58,"")</f>
        <v/>
      </c>
      <c r="N58" s="14" t="str">
        <f t="shared" ref="N58:N67" si="35">IF($G58=$N$5,$F58,"")</f>
        <v/>
      </c>
    </row>
    <row r="59" spans="1:14" x14ac:dyDescent="0.25">
      <c r="A59" s="4"/>
      <c r="B59" s="4"/>
      <c r="C59" s="13" t="s">
        <v>15</v>
      </c>
      <c r="D59" s="4" t="s">
        <v>69</v>
      </c>
      <c r="E59" s="4" t="s">
        <v>203</v>
      </c>
      <c r="F59" s="7">
        <v>800</v>
      </c>
      <c r="G59" s="4" t="s">
        <v>39</v>
      </c>
      <c r="H59" s="14" t="str">
        <f t="shared" ref="H59:H67" si="36">IF($G59=$H$5,$F59,"")</f>
        <v/>
      </c>
      <c r="I59" s="14" t="str">
        <f t="shared" ref="I59:I67" si="37">IF($G59=$I$5,$F59,"")</f>
        <v/>
      </c>
      <c r="J59" s="14" t="str">
        <f t="shared" ref="J59:J67" si="38">IF($G59=$J$5,$F59,"")</f>
        <v/>
      </c>
      <c r="K59" s="14">
        <f t="shared" si="32"/>
        <v>800</v>
      </c>
      <c r="L59" s="14" t="str">
        <f t="shared" si="33"/>
        <v/>
      </c>
      <c r="M59" s="14" t="str">
        <f t="shared" si="34"/>
        <v/>
      </c>
      <c r="N59" s="14" t="str">
        <f t="shared" si="35"/>
        <v/>
      </c>
    </row>
    <row r="60" spans="1:14" x14ac:dyDescent="0.25">
      <c r="A60" s="4"/>
      <c r="B60" s="4">
        <v>17</v>
      </c>
      <c r="C60" s="13" t="s">
        <v>29</v>
      </c>
      <c r="D60" s="4" t="s">
        <v>75</v>
      </c>
      <c r="E60" s="4" t="s">
        <v>204</v>
      </c>
      <c r="F60" s="7">
        <v>4500</v>
      </c>
      <c r="G60" s="4" t="s">
        <v>40</v>
      </c>
      <c r="H60" s="14" t="str">
        <f t="shared" si="36"/>
        <v/>
      </c>
      <c r="I60" s="14" t="str">
        <f t="shared" si="37"/>
        <v/>
      </c>
      <c r="J60" s="14" t="str">
        <f t="shared" si="38"/>
        <v/>
      </c>
      <c r="K60" s="14" t="str">
        <f t="shared" si="32"/>
        <v/>
      </c>
      <c r="L60" s="14" t="str">
        <f t="shared" si="33"/>
        <v/>
      </c>
      <c r="M60" s="14">
        <f t="shared" si="34"/>
        <v>4500</v>
      </c>
      <c r="N60" s="14" t="str">
        <f t="shared" si="35"/>
        <v/>
      </c>
    </row>
    <row r="61" spans="1:14" x14ac:dyDescent="0.25">
      <c r="A61" s="4"/>
      <c r="B61" s="4"/>
      <c r="C61" s="13" t="s">
        <v>30</v>
      </c>
      <c r="D61" s="4" t="s">
        <v>41</v>
      </c>
      <c r="E61" s="4" t="s">
        <v>205</v>
      </c>
      <c r="F61" s="7">
        <v>5750</v>
      </c>
      <c r="G61" s="4" t="s">
        <v>39</v>
      </c>
      <c r="H61" s="14" t="str">
        <f t="shared" si="36"/>
        <v/>
      </c>
      <c r="I61" s="14" t="str">
        <f t="shared" si="37"/>
        <v/>
      </c>
      <c r="J61" s="14" t="str">
        <f t="shared" si="38"/>
        <v/>
      </c>
      <c r="K61" s="14">
        <f t="shared" si="32"/>
        <v>5750</v>
      </c>
      <c r="L61" s="14" t="str">
        <f t="shared" si="33"/>
        <v/>
      </c>
      <c r="M61" s="14" t="str">
        <f t="shared" si="34"/>
        <v/>
      </c>
      <c r="N61" s="14" t="str">
        <f t="shared" si="35"/>
        <v/>
      </c>
    </row>
    <row r="62" spans="1:14" x14ac:dyDescent="0.25">
      <c r="A62" s="4"/>
      <c r="B62" s="4"/>
      <c r="C62" s="13" t="s">
        <v>31</v>
      </c>
      <c r="D62" s="4" t="s">
        <v>48</v>
      </c>
      <c r="E62" s="4" t="s">
        <v>171</v>
      </c>
      <c r="F62" s="7">
        <v>4500</v>
      </c>
      <c r="G62" s="4" t="s">
        <v>11</v>
      </c>
      <c r="H62" s="14">
        <f t="shared" si="36"/>
        <v>4500</v>
      </c>
      <c r="I62" s="14" t="str">
        <f t="shared" si="37"/>
        <v/>
      </c>
      <c r="J62" s="14" t="str">
        <f t="shared" si="38"/>
        <v/>
      </c>
      <c r="K62" s="14" t="str">
        <f t="shared" si="32"/>
        <v/>
      </c>
      <c r="L62" s="14" t="str">
        <f t="shared" si="33"/>
        <v/>
      </c>
      <c r="M62" s="14" t="str">
        <f t="shared" si="34"/>
        <v/>
      </c>
      <c r="N62" s="14" t="str">
        <f t="shared" si="35"/>
        <v/>
      </c>
    </row>
    <row r="63" spans="1:14" x14ac:dyDescent="0.25">
      <c r="A63" s="4"/>
      <c r="B63" s="4">
        <v>22</v>
      </c>
      <c r="C63" s="13" t="s">
        <v>32</v>
      </c>
      <c r="D63" s="4" t="s">
        <v>45</v>
      </c>
      <c r="E63" s="4" t="s">
        <v>206</v>
      </c>
      <c r="F63" s="7">
        <v>4550</v>
      </c>
      <c r="G63" s="4" t="s">
        <v>43</v>
      </c>
      <c r="H63" s="14" t="str">
        <f t="shared" si="36"/>
        <v/>
      </c>
      <c r="I63" s="14" t="str">
        <f t="shared" si="37"/>
        <v/>
      </c>
      <c r="J63" s="14" t="str">
        <f t="shared" si="38"/>
        <v/>
      </c>
      <c r="K63" s="14" t="str">
        <f t="shared" si="32"/>
        <v/>
      </c>
      <c r="L63" s="14" t="str">
        <f t="shared" si="33"/>
        <v/>
      </c>
      <c r="M63" s="14" t="str">
        <f t="shared" si="34"/>
        <v/>
      </c>
      <c r="N63" s="14">
        <f t="shared" si="35"/>
        <v>4550</v>
      </c>
    </row>
    <row r="64" spans="1:14" x14ac:dyDescent="0.25">
      <c r="A64" s="4"/>
      <c r="B64" s="4"/>
      <c r="C64" s="13" t="s">
        <v>33</v>
      </c>
      <c r="D64" s="4" t="s">
        <v>54</v>
      </c>
      <c r="E64" s="4" t="s">
        <v>207</v>
      </c>
      <c r="F64" s="7">
        <v>2340</v>
      </c>
      <c r="G64" s="4" t="s">
        <v>43</v>
      </c>
      <c r="H64" s="14" t="str">
        <f t="shared" si="36"/>
        <v/>
      </c>
      <c r="I64" s="14" t="str">
        <f t="shared" si="37"/>
        <v/>
      </c>
      <c r="J64" s="14" t="str">
        <f t="shared" si="38"/>
        <v/>
      </c>
      <c r="K64" s="14" t="str">
        <f t="shared" si="32"/>
        <v/>
      </c>
      <c r="L64" s="14" t="str">
        <f t="shared" si="33"/>
        <v/>
      </c>
      <c r="M64" s="14" t="str">
        <f t="shared" si="34"/>
        <v/>
      </c>
      <c r="N64" s="14">
        <f t="shared" si="35"/>
        <v>2340</v>
      </c>
    </row>
    <row r="65" spans="1:14" x14ac:dyDescent="0.25">
      <c r="A65" s="4"/>
      <c r="B65" s="4">
        <v>25</v>
      </c>
      <c r="C65" s="13" t="s">
        <v>34</v>
      </c>
      <c r="D65" s="4" t="s">
        <v>212</v>
      </c>
      <c r="E65" s="4" t="s">
        <v>208</v>
      </c>
      <c r="F65" s="7">
        <v>5000</v>
      </c>
      <c r="G65" s="4" t="s">
        <v>28</v>
      </c>
      <c r="H65" s="14" t="str">
        <f t="shared" si="36"/>
        <v/>
      </c>
      <c r="I65" s="14" t="str">
        <f t="shared" si="37"/>
        <v/>
      </c>
      <c r="J65" s="14">
        <f t="shared" si="38"/>
        <v>5000</v>
      </c>
      <c r="K65" s="14" t="str">
        <f t="shared" si="32"/>
        <v/>
      </c>
      <c r="L65" s="14" t="str">
        <f t="shared" si="33"/>
        <v/>
      </c>
      <c r="M65" s="14" t="str">
        <f t="shared" si="34"/>
        <v/>
      </c>
      <c r="N65" s="14" t="str">
        <f t="shared" si="35"/>
        <v/>
      </c>
    </row>
    <row r="66" spans="1:14" x14ac:dyDescent="0.25">
      <c r="A66" s="4"/>
      <c r="B66" s="4"/>
      <c r="C66" s="13" t="s">
        <v>35</v>
      </c>
      <c r="D66" s="4" t="s">
        <v>46</v>
      </c>
      <c r="E66" s="4" t="s">
        <v>209</v>
      </c>
      <c r="F66" s="7">
        <v>5600</v>
      </c>
      <c r="G66" s="4" t="s">
        <v>39</v>
      </c>
      <c r="H66" s="14" t="str">
        <f t="shared" si="36"/>
        <v/>
      </c>
      <c r="I66" s="14" t="str">
        <f t="shared" si="37"/>
        <v/>
      </c>
      <c r="J66" s="14" t="str">
        <f t="shared" si="38"/>
        <v/>
      </c>
      <c r="K66" s="14">
        <f t="shared" si="32"/>
        <v>5600</v>
      </c>
      <c r="L66" s="14" t="str">
        <f t="shared" si="33"/>
        <v/>
      </c>
      <c r="M66" s="14" t="str">
        <f t="shared" si="34"/>
        <v/>
      </c>
      <c r="N66" s="14" t="str">
        <f t="shared" si="35"/>
        <v/>
      </c>
    </row>
    <row r="67" spans="1:14" x14ac:dyDescent="0.25">
      <c r="A67" s="4"/>
      <c r="B67" s="4">
        <v>30</v>
      </c>
      <c r="C67" s="13" t="s">
        <v>36</v>
      </c>
      <c r="D67" s="4" t="s">
        <v>50</v>
      </c>
      <c r="E67" s="4" t="s">
        <v>172</v>
      </c>
      <c r="F67" s="7">
        <v>50000</v>
      </c>
      <c r="G67" s="4" t="s">
        <v>12</v>
      </c>
      <c r="H67" s="14" t="str">
        <f t="shared" si="36"/>
        <v/>
      </c>
      <c r="I67" s="14">
        <f t="shared" si="37"/>
        <v>50000</v>
      </c>
      <c r="J67" s="14" t="str">
        <f t="shared" si="38"/>
        <v/>
      </c>
      <c r="K67" s="14" t="str">
        <f t="shared" si="32"/>
        <v/>
      </c>
      <c r="L67" s="14" t="str">
        <f t="shared" si="33"/>
        <v/>
      </c>
      <c r="M67" s="14" t="str">
        <f t="shared" si="34"/>
        <v/>
      </c>
      <c r="N67" s="14" t="str">
        <f t="shared" si="35"/>
        <v/>
      </c>
    </row>
    <row r="68" spans="1:14" x14ac:dyDescent="0.2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15.75" thickBot="1" x14ac:dyDescent="0.3">
      <c r="A69" s="15"/>
      <c r="B69" s="15"/>
      <c r="C69" s="15"/>
      <c r="D69" s="15"/>
      <c r="E69" s="15"/>
      <c r="F69" s="15"/>
      <c r="G69" s="15"/>
      <c r="H69" s="67">
        <f>SUM(H58:H67)</f>
        <v>24500</v>
      </c>
      <c r="I69" s="67">
        <f t="shared" ref="I69:N69" si="39">SUM(I58:I67)</f>
        <v>50000</v>
      </c>
      <c r="J69" s="67">
        <f t="shared" si="39"/>
        <v>5000</v>
      </c>
      <c r="K69" s="67">
        <f t="shared" si="39"/>
        <v>12150</v>
      </c>
      <c r="L69" s="67">
        <f t="shared" si="39"/>
        <v>0</v>
      </c>
      <c r="M69" s="67">
        <f t="shared" si="39"/>
        <v>4500</v>
      </c>
      <c r="N69" s="67">
        <f t="shared" si="39"/>
        <v>6890</v>
      </c>
    </row>
    <row r="70" spans="1:14" ht="15.75" thickTop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4" t="s">
        <v>25</v>
      </c>
      <c r="B71" s="4"/>
      <c r="C71" s="13" t="s">
        <v>14</v>
      </c>
      <c r="D71" s="4" t="s">
        <v>56</v>
      </c>
      <c r="E71" s="4" t="s">
        <v>179</v>
      </c>
      <c r="F71" s="7">
        <v>6000</v>
      </c>
      <c r="G71" s="4" t="s">
        <v>13</v>
      </c>
      <c r="H71" s="14" t="str">
        <f>IF($G71=$H$5,$F71,"")</f>
        <v/>
      </c>
      <c r="I71" s="14" t="str">
        <f>IF($G71=$I$5,$F71,"")</f>
        <v/>
      </c>
      <c r="J71" s="14" t="str">
        <f>IF($G71=$J$5,$F71,"")</f>
        <v/>
      </c>
      <c r="K71" s="14" t="str">
        <f t="shared" ref="K71:K80" si="40">IF($G71=$K$5,$F71,"")</f>
        <v/>
      </c>
      <c r="L71" s="14">
        <f t="shared" ref="L71:L80" si="41">IF($G71=$L$5,$F71,"")</f>
        <v>6000</v>
      </c>
      <c r="M71" s="14" t="str">
        <f t="shared" ref="M71:M80" si="42">IF($G71=$M$5,$F71,"")</f>
        <v/>
      </c>
      <c r="N71" s="14" t="str">
        <f t="shared" ref="N71:N80" si="43">IF($G71=$N$5,$F71,"")</f>
        <v/>
      </c>
    </row>
    <row r="72" spans="1:14" x14ac:dyDescent="0.25">
      <c r="A72" s="4"/>
      <c r="B72" s="4"/>
      <c r="C72" s="13" t="s">
        <v>15</v>
      </c>
      <c r="D72" s="4" t="s">
        <v>49</v>
      </c>
      <c r="E72" s="4" t="s">
        <v>206</v>
      </c>
      <c r="F72" s="7">
        <v>15000</v>
      </c>
      <c r="G72" s="4" t="s">
        <v>11</v>
      </c>
      <c r="H72" s="14">
        <f t="shared" ref="H72:H80" si="44">IF($G72=$H$5,$F72,"")</f>
        <v>15000</v>
      </c>
      <c r="I72" s="14" t="str">
        <f t="shared" ref="I72:I80" si="45">IF($G72=$I$5,$F72,"")</f>
        <v/>
      </c>
      <c r="J72" s="14" t="str">
        <f t="shared" ref="J72:J80" si="46">IF($G72=$J$5,$F72,"")</f>
        <v/>
      </c>
      <c r="K72" s="14" t="str">
        <f t="shared" si="40"/>
        <v/>
      </c>
      <c r="L72" s="14" t="str">
        <f t="shared" si="41"/>
        <v/>
      </c>
      <c r="M72" s="14" t="str">
        <f t="shared" si="42"/>
        <v/>
      </c>
      <c r="N72" s="14" t="str">
        <f t="shared" si="43"/>
        <v/>
      </c>
    </row>
    <row r="73" spans="1:14" x14ac:dyDescent="0.25">
      <c r="A73" s="4"/>
      <c r="B73" s="4"/>
      <c r="C73" s="13" t="s">
        <v>29</v>
      </c>
      <c r="D73" s="4" t="s">
        <v>73</v>
      </c>
      <c r="E73" s="4" t="s">
        <v>207</v>
      </c>
      <c r="F73" s="7">
        <v>1000</v>
      </c>
      <c r="G73" s="4" t="s">
        <v>43</v>
      </c>
      <c r="H73" s="14" t="str">
        <f t="shared" si="44"/>
        <v/>
      </c>
      <c r="I73" s="14" t="str">
        <f t="shared" si="45"/>
        <v/>
      </c>
      <c r="J73" s="14" t="str">
        <f t="shared" si="46"/>
        <v/>
      </c>
      <c r="K73" s="14" t="str">
        <f t="shared" si="40"/>
        <v/>
      </c>
      <c r="L73" s="14" t="str">
        <f t="shared" si="41"/>
        <v/>
      </c>
      <c r="M73" s="14" t="str">
        <f t="shared" si="42"/>
        <v/>
      </c>
      <c r="N73" s="14">
        <f t="shared" si="43"/>
        <v>1000</v>
      </c>
    </row>
    <row r="74" spans="1:14" x14ac:dyDescent="0.25">
      <c r="A74" s="4"/>
      <c r="B74" s="4"/>
      <c r="C74" s="13" t="s">
        <v>30</v>
      </c>
      <c r="D74" s="4" t="s">
        <v>100</v>
      </c>
      <c r="E74" s="4" t="s">
        <v>208</v>
      </c>
      <c r="F74" s="7">
        <v>25000</v>
      </c>
      <c r="G74" s="4" t="s">
        <v>40</v>
      </c>
      <c r="H74" s="14" t="str">
        <f t="shared" si="44"/>
        <v/>
      </c>
      <c r="I74" s="14" t="str">
        <f t="shared" si="45"/>
        <v/>
      </c>
      <c r="J74" s="14" t="str">
        <f t="shared" si="46"/>
        <v/>
      </c>
      <c r="K74" s="14" t="str">
        <f t="shared" si="40"/>
        <v/>
      </c>
      <c r="L74" s="14" t="str">
        <f t="shared" si="41"/>
        <v/>
      </c>
      <c r="M74" s="14">
        <f t="shared" si="42"/>
        <v>25000</v>
      </c>
      <c r="N74" s="14" t="str">
        <f t="shared" si="43"/>
        <v/>
      </c>
    </row>
    <row r="75" spans="1:14" x14ac:dyDescent="0.25">
      <c r="A75" s="4"/>
      <c r="B75" s="4"/>
      <c r="C75" s="13" t="s">
        <v>31</v>
      </c>
      <c r="D75" s="4" t="s">
        <v>41</v>
      </c>
      <c r="E75" s="4" t="s">
        <v>209</v>
      </c>
      <c r="F75" s="7">
        <v>7000</v>
      </c>
      <c r="G75" s="4" t="s">
        <v>39</v>
      </c>
      <c r="H75" s="14" t="str">
        <f t="shared" si="44"/>
        <v/>
      </c>
      <c r="I75" s="14" t="str">
        <f t="shared" si="45"/>
        <v/>
      </c>
      <c r="J75" s="14" t="str">
        <f t="shared" si="46"/>
        <v/>
      </c>
      <c r="K75" s="14">
        <f t="shared" si="40"/>
        <v>7000</v>
      </c>
      <c r="L75" s="14" t="str">
        <f t="shared" si="41"/>
        <v/>
      </c>
      <c r="M75" s="14" t="str">
        <f t="shared" si="42"/>
        <v/>
      </c>
      <c r="N75" s="14" t="str">
        <f t="shared" si="43"/>
        <v/>
      </c>
    </row>
    <row r="76" spans="1:14" x14ac:dyDescent="0.25">
      <c r="A76" s="4"/>
      <c r="B76" s="4"/>
      <c r="C76" s="13" t="s">
        <v>32</v>
      </c>
      <c r="D76" s="4" t="s">
        <v>45</v>
      </c>
      <c r="E76" s="4" t="s">
        <v>206</v>
      </c>
      <c r="F76" s="7">
        <v>4550</v>
      </c>
      <c r="G76" s="4" t="s">
        <v>43</v>
      </c>
      <c r="H76" s="14" t="str">
        <f t="shared" si="44"/>
        <v/>
      </c>
      <c r="I76" s="14" t="str">
        <f t="shared" si="45"/>
        <v/>
      </c>
      <c r="J76" s="14" t="str">
        <f t="shared" si="46"/>
        <v/>
      </c>
      <c r="K76" s="14" t="str">
        <f t="shared" si="40"/>
        <v/>
      </c>
      <c r="L76" s="14" t="str">
        <f t="shared" si="41"/>
        <v/>
      </c>
      <c r="M76" s="14" t="str">
        <f t="shared" si="42"/>
        <v/>
      </c>
      <c r="N76" s="14">
        <f t="shared" si="43"/>
        <v>4550</v>
      </c>
    </row>
    <row r="77" spans="1:14" x14ac:dyDescent="0.25">
      <c r="A77" s="4"/>
      <c r="B77" s="4"/>
      <c r="C77" s="13" t="s">
        <v>33</v>
      </c>
      <c r="D77" s="4" t="s">
        <v>101</v>
      </c>
      <c r="E77" s="4" t="s">
        <v>207</v>
      </c>
      <c r="F77" s="7">
        <v>3400</v>
      </c>
      <c r="G77" s="4" t="s">
        <v>43</v>
      </c>
      <c r="H77" s="14" t="str">
        <f t="shared" si="44"/>
        <v/>
      </c>
      <c r="I77" s="14" t="str">
        <f t="shared" si="45"/>
        <v/>
      </c>
      <c r="J77" s="14" t="str">
        <f t="shared" si="46"/>
        <v/>
      </c>
      <c r="K77" s="14" t="str">
        <f t="shared" si="40"/>
        <v/>
      </c>
      <c r="L77" s="14" t="str">
        <f t="shared" si="41"/>
        <v/>
      </c>
      <c r="M77" s="14" t="str">
        <f t="shared" si="42"/>
        <v/>
      </c>
      <c r="N77" s="14">
        <f t="shared" si="43"/>
        <v>3400</v>
      </c>
    </row>
    <row r="78" spans="1:14" x14ac:dyDescent="0.25">
      <c r="A78" s="4"/>
      <c r="B78" s="4"/>
      <c r="C78" s="13" t="s">
        <v>34</v>
      </c>
      <c r="D78" s="4" t="s">
        <v>213</v>
      </c>
      <c r="E78" s="4" t="s">
        <v>208</v>
      </c>
      <c r="F78" s="7">
        <v>5570</v>
      </c>
      <c r="G78" s="4" t="s">
        <v>28</v>
      </c>
      <c r="H78" s="14" t="str">
        <f t="shared" si="44"/>
        <v/>
      </c>
      <c r="I78" s="14" t="str">
        <f t="shared" si="45"/>
        <v/>
      </c>
      <c r="J78" s="14">
        <f t="shared" si="46"/>
        <v>5570</v>
      </c>
      <c r="K78" s="14" t="str">
        <f t="shared" si="40"/>
        <v/>
      </c>
      <c r="L78" s="14" t="str">
        <f t="shared" si="41"/>
        <v/>
      </c>
      <c r="M78" s="14" t="str">
        <f t="shared" si="42"/>
        <v/>
      </c>
      <c r="N78" s="14" t="str">
        <f t="shared" si="43"/>
        <v/>
      </c>
    </row>
    <row r="79" spans="1:14" x14ac:dyDescent="0.25">
      <c r="A79" s="4"/>
      <c r="B79" s="4"/>
      <c r="C79" s="13" t="s">
        <v>35</v>
      </c>
      <c r="D79" s="4" t="s">
        <v>46</v>
      </c>
      <c r="E79" s="4" t="s">
        <v>206</v>
      </c>
      <c r="F79" s="7">
        <v>5600</v>
      </c>
      <c r="G79" s="4" t="s">
        <v>39</v>
      </c>
      <c r="H79" s="14" t="str">
        <f t="shared" si="44"/>
        <v/>
      </c>
      <c r="I79" s="14" t="str">
        <f t="shared" si="45"/>
        <v/>
      </c>
      <c r="J79" s="14" t="str">
        <f t="shared" si="46"/>
        <v/>
      </c>
      <c r="K79" s="14">
        <f t="shared" si="40"/>
        <v>5600</v>
      </c>
      <c r="L79" s="14" t="str">
        <f t="shared" si="41"/>
        <v/>
      </c>
      <c r="M79" s="14" t="str">
        <f t="shared" si="42"/>
        <v/>
      </c>
      <c r="N79" s="14" t="str">
        <f t="shared" si="43"/>
        <v/>
      </c>
    </row>
    <row r="80" spans="1:14" x14ac:dyDescent="0.25">
      <c r="A80" s="4"/>
      <c r="B80" s="4"/>
      <c r="C80" s="13" t="s">
        <v>36</v>
      </c>
      <c r="D80" s="4" t="s">
        <v>50</v>
      </c>
      <c r="E80" s="4" t="s">
        <v>172</v>
      </c>
      <c r="F80" s="7">
        <v>50000</v>
      </c>
      <c r="G80" s="4" t="s">
        <v>12</v>
      </c>
      <c r="H80" s="14" t="str">
        <f t="shared" si="44"/>
        <v/>
      </c>
      <c r="I80" s="14">
        <f t="shared" si="45"/>
        <v>50000</v>
      </c>
      <c r="J80" s="14" t="str">
        <f t="shared" si="46"/>
        <v/>
      </c>
      <c r="K80" s="14" t="str">
        <f t="shared" si="40"/>
        <v/>
      </c>
      <c r="L80" s="14" t="str">
        <f t="shared" si="41"/>
        <v/>
      </c>
      <c r="M80" s="14" t="str">
        <f t="shared" si="42"/>
        <v/>
      </c>
      <c r="N80" s="14" t="str">
        <f t="shared" si="43"/>
        <v/>
      </c>
    </row>
    <row r="81" spans="1:14" x14ac:dyDescent="0.25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5.75" thickBot="1" x14ac:dyDescent="0.3">
      <c r="A82" s="15"/>
      <c r="B82" s="15"/>
      <c r="C82" s="15"/>
      <c r="D82" s="15"/>
      <c r="E82" s="15"/>
      <c r="F82" s="15"/>
      <c r="G82" s="15"/>
      <c r="H82" s="67">
        <f>SUM(H71:H80)</f>
        <v>15000</v>
      </c>
      <c r="I82" s="67">
        <f t="shared" ref="I82:N82" si="47">SUM(I71:I80)</f>
        <v>50000</v>
      </c>
      <c r="J82" s="67">
        <f t="shared" si="47"/>
        <v>5570</v>
      </c>
      <c r="K82" s="67">
        <f t="shared" si="47"/>
        <v>12600</v>
      </c>
      <c r="L82" s="67">
        <f t="shared" si="47"/>
        <v>6000</v>
      </c>
      <c r="M82" s="67">
        <f t="shared" si="47"/>
        <v>25000</v>
      </c>
      <c r="N82" s="67">
        <f t="shared" si="47"/>
        <v>8950</v>
      </c>
    </row>
    <row r="83" spans="1:14" ht="15.75" thickTop="1" x14ac:dyDescent="0.25"/>
  </sheetData>
  <mergeCells count="1">
    <mergeCell ref="A4:B4"/>
  </mergeCells>
  <phoneticPr fontId="2" type="noConversion"/>
  <dataValidations count="1">
    <dataValidation type="list" allowBlank="1" showInputMessage="1" showErrorMessage="1" sqref="G19:G28 G32:G41 G45:G54 G58:G67 G71:G80 G6:G15" xr:uid="{EFB44E59-ED35-4958-B097-135D6F6D5E46}">
      <formula1>$H$5:$N$5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C6ACA-5EDC-4D96-9E0B-483F82B9ECCB}">
  <dimension ref="A1:N328"/>
  <sheetViews>
    <sheetView topLeftCell="A13" zoomScale="85" zoomScaleNormal="85" workbookViewId="0">
      <selection activeCell="B13" sqref="B13"/>
    </sheetView>
  </sheetViews>
  <sheetFormatPr defaultRowHeight="15" x14ac:dyDescent="0.25"/>
  <cols>
    <col min="1" max="1" width="12.7109375" customWidth="1"/>
    <col min="2" max="2" width="22.5703125" customWidth="1"/>
    <col min="3" max="3" width="8.7109375" customWidth="1"/>
    <col min="4" max="10" width="14.710937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53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54">
        <v>2023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16" t="s">
        <v>67</v>
      </c>
      <c r="B7" s="27"/>
      <c r="C7" s="27"/>
      <c r="D7" s="17" t="s">
        <v>4</v>
      </c>
      <c r="E7" s="17" t="s">
        <v>38</v>
      </c>
      <c r="F7" s="17" t="s">
        <v>57</v>
      </c>
      <c r="G7" s="17" t="s">
        <v>58</v>
      </c>
      <c r="H7" s="17" t="s">
        <v>59</v>
      </c>
      <c r="I7" s="17" t="s">
        <v>60</v>
      </c>
      <c r="J7" s="18" t="s">
        <v>6</v>
      </c>
      <c r="K7" s="2"/>
      <c r="L7" s="2"/>
      <c r="M7" s="2"/>
      <c r="N7" s="2"/>
    </row>
    <row r="8" spans="1:14" x14ac:dyDescent="0.25">
      <c r="A8" s="28"/>
      <c r="B8" s="25" t="s">
        <v>17</v>
      </c>
      <c r="C8" s="2"/>
      <c r="D8" s="48">
        <f>'SALES 2023'!K32</f>
        <v>21600</v>
      </c>
      <c r="E8" s="48">
        <f>'SALES 2023'!K54</f>
        <v>16200</v>
      </c>
      <c r="F8" s="48">
        <f>'SALES 2023'!K76</f>
        <v>35100</v>
      </c>
      <c r="G8" s="48">
        <f>'SALES 2023'!K98</f>
        <v>24300</v>
      </c>
      <c r="H8" s="48">
        <f>'SALES 2023'!K120</f>
        <v>14850</v>
      </c>
      <c r="I8" s="48">
        <f>'SALES 2023'!K142</f>
        <v>32400</v>
      </c>
      <c r="J8" s="37">
        <f>SUM(D8:I8)</f>
        <v>144450</v>
      </c>
      <c r="K8" s="2"/>
      <c r="L8" s="2"/>
      <c r="M8" s="2"/>
      <c r="N8" s="2"/>
    </row>
    <row r="9" spans="1:14" x14ac:dyDescent="0.25">
      <c r="A9" s="28"/>
      <c r="B9" s="25" t="s">
        <v>18</v>
      </c>
      <c r="C9" s="2"/>
      <c r="D9" s="48">
        <f>'SALES 2023'!L32</f>
        <v>18850</v>
      </c>
      <c r="E9" s="48">
        <f>'SALES 2023'!L54</f>
        <v>40600</v>
      </c>
      <c r="F9" s="48">
        <f>'SALES 2023'!L76</f>
        <v>44950</v>
      </c>
      <c r="G9" s="48">
        <f>'SALES 2023'!L98</f>
        <v>36250</v>
      </c>
      <c r="H9" s="48">
        <f>'SALES 2023'!L120</f>
        <v>49300</v>
      </c>
      <c r="I9" s="48">
        <f>'SALES 2023'!L142</f>
        <v>47850</v>
      </c>
      <c r="J9" s="37">
        <f t="shared" ref="J9:J12" si="0">SUM(D9:I9)</f>
        <v>237800</v>
      </c>
      <c r="K9" s="2"/>
      <c r="L9" s="2"/>
      <c r="M9" s="2"/>
      <c r="N9" s="2"/>
    </row>
    <row r="10" spans="1:14" x14ac:dyDescent="0.25">
      <c r="A10" s="28"/>
      <c r="B10" s="25" t="s">
        <v>19</v>
      </c>
      <c r="C10" s="2"/>
      <c r="D10" s="48">
        <f>'SALES 2023'!M32</f>
        <v>51150</v>
      </c>
      <c r="E10" s="48">
        <f>'SALES 2023'!M54</f>
        <v>41850</v>
      </c>
      <c r="F10" s="48">
        <f>'SALES 2023'!M76</f>
        <v>58900</v>
      </c>
      <c r="G10" s="48">
        <f>'SALES 2023'!M98</f>
        <v>72850</v>
      </c>
      <c r="H10" s="48">
        <f>'SALES 2023'!M120</f>
        <v>43400</v>
      </c>
      <c r="I10" s="48">
        <f>'SALES 2023'!M142</f>
        <v>51150</v>
      </c>
      <c r="J10" s="37">
        <f t="shared" si="0"/>
        <v>319300</v>
      </c>
      <c r="K10" s="2"/>
      <c r="L10" s="2"/>
      <c r="M10" s="2"/>
      <c r="N10" s="2"/>
    </row>
    <row r="11" spans="1:14" x14ac:dyDescent="0.25">
      <c r="A11" s="28"/>
      <c r="B11" s="25" t="s">
        <v>20</v>
      </c>
      <c r="C11" s="2"/>
      <c r="D11" s="48">
        <f>'SALES 2023'!N32</f>
        <v>37950</v>
      </c>
      <c r="E11" s="48">
        <f>'SALES 2023'!N54</f>
        <v>37950</v>
      </c>
      <c r="F11" s="48">
        <f>'SALES 2023'!N76</f>
        <v>18150</v>
      </c>
      <c r="G11" s="48">
        <f>'SALES 2023'!N98</f>
        <v>31350</v>
      </c>
      <c r="H11" s="48">
        <f>'SALES 2023'!N120</f>
        <v>49500</v>
      </c>
      <c r="I11" s="48">
        <f>'SALES 2023'!N142</f>
        <v>23100</v>
      </c>
      <c r="J11" s="37">
        <f t="shared" si="0"/>
        <v>198000</v>
      </c>
      <c r="K11" s="2"/>
      <c r="L11" s="2"/>
      <c r="M11" s="2"/>
      <c r="N11" s="2"/>
    </row>
    <row r="12" spans="1:14" x14ac:dyDescent="0.25">
      <c r="A12" s="28"/>
      <c r="B12" s="25" t="s">
        <v>21</v>
      </c>
      <c r="C12" s="2"/>
      <c r="D12" s="48">
        <f>'SALES 2023'!O32</f>
        <v>47600</v>
      </c>
      <c r="E12" s="48">
        <f>'SALES 2023'!O54</f>
        <v>39100</v>
      </c>
      <c r="F12" s="48">
        <f>'SALES 2023'!O76</f>
        <v>23800</v>
      </c>
      <c r="G12" s="48">
        <f>'SALES 2023'!O98</f>
        <v>15300</v>
      </c>
      <c r="H12" s="48">
        <f>'SALES 2023'!O120</f>
        <v>20400</v>
      </c>
      <c r="I12" s="48">
        <f>'SALES 2023'!O142</f>
        <v>45900</v>
      </c>
      <c r="J12" s="37">
        <f t="shared" si="0"/>
        <v>192100</v>
      </c>
      <c r="K12" s="2"/>
      <c r="L12" s="2"/>
      <c r="M12" s="2"/>
      <c r="N12" s="2"/>
    </row>
    <row r="13" spans="1:14" x14ac:dyDescent="0.25">
      <c r="A13" s="30"/>
      <c r="B13" s="12" t="s">
        <v>66</v>
      </c>
      <c r="C13" s="12"/>
      <c r="D13" s="36">
        <f>SUM(D8:D12)</f>
        <v>177150</v>
      </c>
      <c r="E13" s="36">
        <f>SUM(E8:E12)</f>
        <v>175700</v>
      </c>
      <c r="F13" s="36">
        <f t="shared" ref="F13:I13" si="1">SUM(F8:F12)</f>
        <v>180900</v>
      </c>
      <c r="G13" s="36">
        <f t="shared" si="1"/>
        <v>180050</v>
      </c>
      <c r="H13" s="36">
        <f t="shared" si="1"/>
        <v>177450</v>
      </c>
      <c r="I13" s="36">
        <f t="shared" si="1"/>
        <v>200400</v>
      </c>
      <c r="J13" s="38">
        <f>SUM(J8:J12)</f>
        <v>1091650</v>
      </c>
      <c r="K13" s="2"/>
      <c r="L13" s="2"/>
      <c r="M13" s="2"/>
      <c r="N13" s="2"/>
    </row>
    <row r="14" spans="1:14" x14ac:dyDescent="0.25">
      <c r="A14" s="28" t="s">
        <v>61</v>
      </c>
      <c r="B14" s="2"/>
      <c r="C14" s="2"/>
      <c r="D14" s="2"/>
      <c r="E14" s="2"/>
      <c r="F14" s="2"/>
      <c r="G14" s="2"/>
      <c r="H14" s="2"/>
      <c r="I14" s="2"/>
      <c r="J14" s="29"/>
      <c r="K14" s="2"/>
      <c r="L14" s="2"/>
      <c r="M14" s="2"/>
      <c r="N14" s="2"/>
    </row>
    <row r="15" spans="1:14" x14ac:dyDescent="0.25">
      <c r="A15" s="28"/>
      <c r="B15" s="2" t="s">
        <v>78</v>
      </c>
      <c r="C15" s="2"/>
      <c r="D15" s="49">
        <v>50000</v>
      </c>
      <c r="E15" s="49">
        <f>D18</f>
        <v>40000</v>
      </c>
      <c r="F15" s="49">
        <f>E18</f>
        <v>35000</v>
      </c>
      <c r="G15" s="49">
        <f t="shared" ref="G15:I15" si="2">F18</f>
        <v>30000</v>
      </c>
      <c r="H15" s="49">
        <f t="shared" si="2"/>
        <v>25000</v>
      </c>
      <c r="I15" s="49">
        <f t="shared" si="2"/>
        <v>30000</v>
      </c>
      <c r="J15" s="44">
        <f>SUM(D15:I15)</f>
        <v>210000</v>
      </c>
      <c r="K15" s="2"/>
      <c r="L15" s="2"/>
      <c r="M15" s="2"/>
      <c r="N15" s="2"/>
    </row>
    <row r="16" spans="1:14" x14ac:dyDescent="0.25">
      <c r="A16" s="28"/>
      <c r="B16" s="2" t="s">
        <v>62</v>
      </c>
      <c r="C16" s="2"/>
      <c r="D16" s="49">
        <f>'EXPENSES 2023'!H17</f>
        <v>86000</v>
      </c>
      <c r="E16" s="49">
        <f>'EXPENSES 2023'!H30</f>
        <v>60000</v>
      </c>
      <c r="F16" s="49">
        <f>'EXPENSES 2023'!H43</f>
        <v>15450</v>
      </c>
      <c r="G16" s="49">
        <f>'EXPENSES 2023'!H56</f>
        <v>5000</v>
      </c>
      <c r="H16" s="49">
        <f>'EXPENSES 2023'!H69</f>
        <v>24500</v>
      </c>
      <c r="I16" s="49">
        <f>'EXPENSES 2023'!H82</f>
        <v>15000</v>
      </c>
      <c r="J16" s="44">
        <f>SUM(D16:I16)</f>
        <v>205950</v>
      </c>
      <c r="K16" s="2"/>
      <c r="L16" s="2"/>
      <c r="M16" s="2"/>
      <c r="N16" s="2"/>
    </row>
    <row r="17" spans="1:14" x14ac:dyDescent="0.25">
      <c r="A17" s="31"/>
      <c r="B17" s="3" t="s">
        <v>77</v>
      </c>
      <c r="C17" s="3"/>
      <c r="D17" s="41">
        <f>D15+D16</f>
        <v>136000</v>
      </c>
      <c r="E17" s="41">
        <f t="shared" ref="E17:I17" si="3">E15+E16</f>
        <v>100000</v>
      </c>
      <c r="F17" s="41">
        <f t="shared" si="3"/>
        <v>50450</v>
      </c>
      <c r="G17" s="41">
        <f t="shared" si="3"/>
        <v>35000</v>
      </c>
      <c r="H17" s="41">
        <f t="shared" si="3"/>
        <v>49500</v>
      </c>
      <c r="I17" s="41">
        <f t="shared" si="3"/>
        <v>45000</v>
      </c>
      <c r="J17" s="50">
        <f>J15+J16</f>
        <v>415950</v>
      </c>
      <c r="K17" s="2"/>
      <c r="L17" s="2"/>
      <c r="M17" s="2"/>
      <c r="N17" s="2"/>
    </row>
    <row r="18" spans="1:14" x14ac:dyDescent="0.25">
      <c r="A18" s="32"/>
      <c r="B18" s="24" t="s">
        <v>79</v>
      </c>
      <c r="C18" s="24"/>
      <c r="D18" s="42">
        <v>40000</v>
      </c>
      <c r="E18" s="42">
        <v>35000</v>
      </c>
      <c r="F18" s="42">
        <v>30000</v>
      </c>
      <c r="G18" s="42">
        <v>25000</v>
      </c>
      <c r="H18" s="42">
        <v>30000</v>
      </c>
      <c r="I18" s="42">
        <v>35000</v>
      </c>
      <c r="J18" s="45">
        <f>SUM(D18:I18)</f>
        <v>195000</v>
      </c>
      <c r="K18" s="2"/>
      <c r="L18" s="2"/>
      <c r="M18" s="2"/>
      <c r="N18" s="2"/>
    </row>
    <row r="19" spans="1:14" x14ac:dyDescent="0.25">
      <c r="A19" s="30"/>
      <c r="B19" s="12" t="s">
        <v>61</v>
      </c>
      <c r="C19" s="12"/>
      <c r="D19" s="43">
        <f>D17-D18</f>
        <v>96000</v>
      </c>
      <c r="E19" s="43">
        <f t="shared" ref="E19:I19" si="4">E17-E18</f>
        <v>65000</v>
      </c>
      <c r="F19" s="43">
        <f t="shared" si="4"/>
        <v>20450</v>
      </c>
      <c r="G19" s="43">
        <f t="shared" si="4"/>
        <v>10000</v>
      </c>
      <c r="H19" s="43">
        <f t="shared" si="4"/>
        <v>19500</v>
      </c>
      <c r="I19" s="43">
        <f t="shared" si="4"/>
        <v>10000</v>
      </c>
      <c r="J19" s="51">
        <f>J17-J18</f>
        <v>220950</v>
      </c>
      <c r="K19" s="2"/>
      <c r="L19" s="2"/>
      <c r="M19" s="2"/>
      <c r="N19" s="2"/>
    </row>
    <row r="20" spans="1:14" x14ac:dyDescent="0.25">
      <c r="A20" s="28" t="s">
        <v>63</v>
      </c>
      <c r="B20" s="2"/>
      <c r="C20" s="2"/>
      <c r="D20" s="48">
        <f>D13-D19</f>
        <v>81150</v>
      </c>
      <c r="E20" s="48">
        <f>E13-E19</f>
        <v>110700</v>
      </c>
      <c r="F20" s="48">
        <f t="shared" ref="F20:I20" si="5">F13-F19</f>
        <v>160450</v>
      </c>
      <c r="G20" s="48">
        <f t="shared" si="5"/>
        <v>170050</v>
      </c>
      <c r="H20" s="48">
        <f t="shared" si="5"/>
        <v>157950</v>
      </c>
      <c r="I20" s="48">
        <f t="shared" si="5"/>
        <v>190400</v>
      </c>
      <c r="J20" s="37">
        <f>J13-J19</f>
        <v>870700</v>
      </c>
      <c r="K20" s="2"/>
      <c r="L20" s="2"/>
      <c r="M20" s="2"/>
      <c r="N20" s="2"/>
    </row>
    <row r="21" spans="1:14" x14ac:dyDescent="0.25">
      <c r="A21" s="28" t="s">
        <v>64</v>
      </c>
      <c r="B21" s="2"/>
      <c r="C21" s="2"/>
      <c r="D21" s="2"/>
      <c r="E21" s="2"/>
      <c r="F21" s="2"/>
      <c r="G21" s="2"/>
      <c r="H21" s="2"/>
      <c r="I21" s="2"/>
      <c r="J21" s="29"/>
      <c r="K21" s="2"/>
      <c r="L21" s="2"/>
      <c r="M21" s="2"/>
      <c r="N21" s="2"/>
    </row>
    <row r="22" spans="1:14" x14ac:dyDescent="0.25">
      <c r="A22" s="28"/>
      <c r="B22" s="2" t="s">
        <v>12</v>
      </c>
      <c r="C22" s="2"/>
      <c r="D22" s="48">
        <f>'EXPENSES 2023'!I17</f>
        <v>50000</v>
      </c>
      <c r="E22" s="48">
        <f>'EXPENSES 2023'!I30</f>
        <v>50000</v>
      </c>
      <c r="F22" s="48">
        <f>'EXPENSES 2023'!I43</f>
        <v>50000</v>
      </c>
      <c r="G22" s="48">
        <f>'EXPENSES 2023'!I56</f>
        <v>50000</v>
      </c>
      <c r="H22" s="48">
        <f>'EXPENSES 2023'!I69</f>
        <v>50000</v>
      </c>
      <c r="I22" s="48">
        <f>'EXPENSES 2023'!I82</f>
        <v>50000</v>
      </c>
      <c r="J22" s="37">
        <f t="shared" ref="J22:J27" si="6">SUM(D22:I22)</f>
        <v>300000</v>
      </c>
      <c r="K22" s="2"/>
      <c r="L22" s="2"/>
      <c r="M22" s="2"/>
      <c r="N22" s="2"/>
    </row>
    <row r="23" spans="1:14" x14ac:dyDescent="0.25">
      <c r="A23" s="28"/>
      <c r="B23" s="2" t="s">
        <v>28</v>
      </c>
      <c r="C23" s="2"/>
      <c r="D23" s="48">
        <f>'EXPENSES 2023'!J17</f>
        <v>5000</v>
      </c>
      <c r="E23" s="48">
        <f>'EXPENSES 2023'!J30</f>
        <v>5000</v>
      </c>
      <c r="F23" s="48">
        <f>'EXPENSES 2023'!J43</f>
        <v>5000</v>
      </c>
      <c r="G23" s="48">
        <f>'EXPENSES 2023'!J56</f>
        <v>5000</v>
      </c>
      <c r="H23" s="48">
        <f>'EXPENSES 2023'!J69</f>
        <v>5000</v>
      </c>
      <c r="I23" s="48">
        <f>'EXPENSES 2023'!J82</f>
        <v>5570</v>
      </c>
      <c r="J23" s="37">
        <f t="shared" si="6"/>
        <v>30570</v>
      </c>
      <c r="K23" s="2"/>
      <c r="L23" s="2"/>
      <c r="M23" s="2"/>
      <c r="N23" s="2"/>
    </row>
    <row r="24" spans="1:14" x14ac:dyDescent="0.25">
      <c r="A24" s="28"/>
      <c r="B24" s="2" t="s">
        <v>39</v>
      </c>
      <c r="C24" s="2"/>
      <c r="D24" s="48">
        <f>'EXPENSES 2023'!K17</f>
        <v>11000</v>
      </c>
      <c r="E24" s="48">
        <f>'EXPENSES 2023'!K30</f>
        <v>9200</v>
      </c>
      <c r="F24" s="48">
        <f>'EXPENSES 2023'!K43</f>
        <v>9400</v>
      </c>
      <c r="G24" s="48">
        <f>'EXPENSES 2023'!K56</f>
        <v>10550</v>
      </c>
      <c r="H24" s="48">
        <f>'EXPENSES 2023'!K69</f>
        <v>12150</v>
      </c>
      <c r="I24" s="48">
        <f>'EXPENSES 2023'!K82</f>
        <v>12600</v>
      </c>
      <c r="J24" s="37">
        <f t="shared" si="6"/>
        <v>64900</v>
      </c>
      <c r="K24" s="2"/>
      <c r="L24" s="2"/>
      <c r="M24" s="2"/>
      <c r="N24" s="2"/>
    </row>
    <row r="25" spans="1:14" x14ac:dyDescent="0.25">
      <c r="A25" s="28"/>
      <c r="B25" s="2" t="s">
        <v>13</v>
      </c>
      <c r="C25" s="2"/>
      <c r="D25" s="48">
        <f>'EXPENSES 2023'!L17</f>
        <v>3375</v>
      </c>
      <c r="E25" s="48">
        <f>'EXPENSES 2023'!L30</f>
        <v>6000</v>
      </c>
      <c r="F25" s="48">
        <f>'EXPENSES 2023'!L43</f>
        <v>3000</v>
      </c>
      <c r="G25" s="48">
        <f>'EXPENSES 2023'!L56</f>
        <v>15000</v>
      </c>
      <c r="H25" s="48">
        <f>'EXPENSES 2023'!L69</f>
        <v>0</v>
      </c>
      <c r="I25" s="48">
        <f>'EXPENSES 2023'!L82</f>
        <v>6000</v>
      </c>
      <c r="J25" s="37">
        <f t="shared" si="6"/>
        <v>33375</v>
      </c>
      <c r="K25" s="2"/>
      <c r="L25" s="2"/>
      <c r="M25" s="2"/>
      <c r="N25" s="2"/>
    </row>
    <row r="26" spans="1:14" x14ac:dyDescent="0.25">
      <c r="A26" s="28"/>
      <c r="B26" s="2" t="s">
        <v>40</v>
      </c>
      <c r="C26" s="2"/>
      <c r="D26" s="48">
        <f>'EXPENSES 2023'!M17</f>
        <v>5000</v>
      </c>
      <c r="E26" s="48">
        <f>'EXPENSES 2023'!M30</f>
        <v>0</v>
      </c>
      <c r="F26" s="48">
        <f>'EXPENSES 2023'!M43</f>
        <v>0</v>
      </c>
      <c r="G26" s="48">
        <f>'EXPENSES 2023'!M56</f>
        <v>5600</v>
      </c>
      <c r="H26" s="48">
        <f>'EXPENSES 2023'!M69</f>
        <v>4500</v>
      </c>
      <c r="I26" s="48">
        <f>'EXPENSES 2023'!M82</f>
        <v>25000</v>
      </c>
      <c r="J26" s="37">
        <f t="shared" si="6"/>
        <v>40100</v>
      </c>
      <c r="K26" s="2"/>
      <c r="L26" s="2"/>
      <c r="M26" s="2"/>
      <c r="N26" s="2"/>
    </row>
    <row r="27" spans="1:14" x14ac:dyDescent="0.25">
      <c r="A27" s="28"/>
      <c r="B27" s="2" t="s">
        <v>43</v>
      </c>
      <c r="C27" s="2"/>
      <c r="D27" s="48">
        <f>'EXPENSES 2023'!N17</f>
        <v>5550</v>
      </c>
      <c r="E27" s="48">
        <f>'EXPENSES 2023'!N30</f>
        <v>7240</v>
      </c>
      <c r="F27" s="48">
        <f>'EXPENSES 2023'!N43</f>
        <v>6850</v>
      </c>
      <c r="G27" s="48">
        <f>'EXPENSES 2023'!N56</f>
        <v>5700</v>
      </c>
      <c r="H27" s="48">
        <f>'EXPENSES 2023'!N69</f>
        <v>6890</v>
      </c>
      <c r="I27" s="48">
        <f>'EXPENSES 2023'!N82</f>
        <v>8950</v>
      </c>
      <c r="J27" s="37">
        <f t="shared" si="6"/>
        <v>41180</v>
      </c>
      <c r="K27" s="2"/>
      <c r="L27" s="2"/>
      <c r="M27" s="2"/>
      <c r="N27" s="2"/>
    </row>
    <row r="28" spans="1:14" x14ac:dyDescent="0.25">
      <c r="A28" s="30"/>
      <c r="B28" s="12" t="s">
        <v>68</v>
      </c>
      <c r="C28" s="12"/>
      <c r="D28" s="36">
        <f>SUM(D22:D27)</f>
        <v>79925</v>
      </c>
      <c r="E28" s="36">
        <f t="shared" ref="E28:I28" si="7">SUM(E22:E27)</f>
        <v>77440</v>
      </c>
      <c r="F28" s="36">
        <f t="shared" si="7"/>
        <v>74250</v>
      </c>
      <c r="G28" s="36">
        <f t="shared" si="7"/>
        <v>91850</v>
      </c>
      <c r="H28" s="36">
        <f t="shared" si="7"/>
        <v>78540</v>
      </c>
      <c r="I28" s="36">
        <f t="shared" si="7"/>
        <v>108120</v>
      </c>
      <c r="J28" s="38">
        <f>SUM(J22:J27)</f>
        <v>510125</v>
      </c>
      <c r="K28" s="2"/>
      <c r="L28" s="2"/>
      <c r="M28" s="2"/>
      <c r="N28" s="2"/>
    </row>
    <row r="29" spans="1:14" ht="15.75" thickBot="1" x14ac:dyDescent="0.3">
      <c r="A29" s="46" t="s">
        <v>65</v>
      </c>
      <c r="B29" s="26"/>
      <c r="C29" s="26"/>
      <c r="D29" s="47">
        <f>D20-D28</f>
        <v>1225</v>
      </c>
      <c r="E29" s="47">
        <f t="shared" ref="E29:I29" si="8">E20-E28</f>
        <v>33260</v>
      </c>
      <c r="F29" s="47">
        <f t="shared" si="8"/>
        <v>86200</v>
      </c>
      <c r="G29" s="47">
        <f t="shared" si="8"/>
        <v>78200</v>
      </c>
      <c r="H29" s="47">
        <f t="shared" si="8"/>
        <v>79410</v>
      </c>
      <c r="I29" s="47">
        <f t="shared" si="8"/>
        <v>82280</v>
      </c>
      <c r="J29" s="52">
        <f>J20-J28</f>
        <v>360575</v>
      </c>
      <c r="K29" s="2"/>
      <c r="L29" s="2"/>
      <c r="M29" s="2"/>
      <c r="N29" s="2"/>
    </row>
    <row r="30" spans="1:14" ht="16.5" thickTop="1" thickBot="1" x14ac:dyDescent="0.3">
      <c r="A30" s="33"/>
      <c r="B30" s="34"/>
      <c r="C30" s="34"/>
      <c r="D30" s="34"/>
      <c r="E30" s="34"/>
      <c r="F30" s="34"/>
      <c r="G30" s="34"/>
      <c r="H30" s="34"/>
      <c r="I30" s="34"/>
      <c r="J30" s="35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SALES 2023</vt:lpstr>
      <vt:lpstr>EXPENSES 2023</vt:lpstr>
      <vt:lpstr>INCOME STATEMENT 2023</vt:lpstr>
      <vt:lpstr>nimol</vt:lpstr>
      <vt:lpstr>ProdTable</vt:lpstr>
      <vt:lpstr>SRPtable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2023-07-10T08:11:43Z</dcterms:created>
  <dcterms:modified xsi:type="dcterms:W3CDTF">2023-07-12T07:53:58Z</dcterms:modified>
</cp:coreProperties>
</file>