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firstSheet="1" activeTab="1"/>
  </bookViews>
  <sheets>
    <sheet name="Punjab Impex" sheetId="1" r:id="rId1"/>
    <sheet name="Blue Lines Cargo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8" i="2" l="1"/>
  <c r="C81" i="2"/>
  <c r="C80" i="2"/>
  <c r="C87" i="2"/>
  <c r="C86" i="2"/>
  <c r="C85" i="2"/>
  <c r="C84" i="2"/>
  <c r="C83" i="2"/>
  <c r="C82" i="2"/>
  <c r="C79" i="2"/>
  <c r="C77" i="2"/>
  <c r="C69" i="2"/>
  <c r="C47" i="2" l="1"/>
  <c r="C41" i="2"/>
  <c r="C42" i="2" s="1"/>
  <c r="C35" i="2"/>
  <c r="C20" i="2" l="1"/>
  <c r="C24" i="2" l="1"/>
  <c r="E20" i="2" s="1"/>
  <c r="I26" i="2"/>
  <c r="G26" i="2"/>
  <c r="B13" i="1" l="1"/>
</calcChain>
</file>

<file path=xl/sharedStrings.xml><?xml version="1.0" encoding="utf-8"?>
<sst xmlns="http://schemas.openxmlformats.org/spreadsheetml/2006/main" count="110" uniqueCount="67">
  <si>
    <t>Intra Keck PVT LTD</t>
  </si>
  <si>
    <t xml:space="preserve">Balance as per Intra Keck </t>
  </si>
  <si>
    <t xml:space="preserve">Balance as per Hansa Leather </t>
  </si>
  <si>
    <t>NIL</t>
  </si>
  <si>
    <t>Difference</t>
  </si>
  <si>
    <t xml:space="preserve">Missing Bill In Hansa Leather </t>
  </si>
  <si>
    <t xml:space="preserve">Bill no. </t>
  </si>
  <si>
    <t xml:space="preserve">Reconciliation </t>
  </si>
  <si>
    <t>Details</t>
  </si>
  <si>
    <t>Amounts</t>
  </si>
  <si>
    <t xml:space="preserve">Total </t>
  </si>
  <si>
    <t>Period 01-July-2015 to till Date</t>
  </si>
  <si>
    <t>Blue Lines Cargo PVT LTD</t>
  </si>
  <si>
    <t>Balance as per Blue Line</t>
  </si>
  <si>
    <t>450 $ paid at canada to agent</t>
  </si>
  <si>
    <t>INV# SKT/277</t>
  </si>
  <si>
    <t>INV# SKT/272</t>
  </si>
  <si>
    <t>Less:Rate Difference</t>
  </si>
  <si>
    <t>Less: Debit Note Not Recorded</t>
  </si>
  <si>
    <t>258 @ 140/- paid by customer in Canada</t>
  </si>
  <si>
    <t>INV# SKT/129</t>
  </si>
  <si>
    <t>INV# SKT/85</t>
  </si>
  <si>
    <t xml:space="preserve">INV# SKT/157                   </t>
  </si>
  <si>
    <t>Date</t>
  </si>
  <si>
    <t>ADD: Invoice Not Recorded In Blue Line</t>
  </si>
  <si>
    <t>INV#SKT/277</t>
  </si>
  <si>
    <t>Add: Missing Inv# 214 HLG-056-20</t>
  </si>
  <si>
    <t>Less: Write Off Balance</t>
  </si>
  <si>
    <t xml:space="preserve">Actual Balance After Reconciliaton </t>
  </si>
  <si>
    <t xml:space="preserve">Actual Balance After Reconciliation </t>
  </si>
  <si>
    <t>Period 01-July-2012 to 30-06-2020</t>
  </si>
  <si>
    <t>Leather Master</t>
  </si>
  <si>
    <t>Period 01-01-2021 to 14-07-2020</t>
  </si>
  <si>
    <t>Balance as per Leather Master</t>
  </si>
  <si>
    <t xml:space="preserve">        : Missing Inv# 21625</t>
  </si>
  <si>
    <t xml:space="preserve">        : Missing Inv# 21600</t>
  </si>
  <si>
    <t xml:space="preserve">        : Missing Inv#  221400</t>
  </si>
  <si>
    <r>
      <rPr>
        <b/>
        <sz val="16"/>
        <color theme="1"/>
        <rFont val="Arial"/>
        <family val="2"/>
        <scheme val="minor"/>
      </rPr>
      <t>ADD</t>
    </r>
    <r>
      <rPr>
        <sz val="16"/>
        <color theme="1"/>
        <rFont val="Arial"/>
        <family val="2"/>
        <scheme val="minor"/>
      </rPr>
      <t>: Missing Inv# 21600(2)</t>
    </r>
  </si>
  <si>
    <t>Difference After Reconcilation</t>
  </si>
  <si>
    <t>Hansa Leather</t>
  </si>
  <si>
    <t>17/06/21</t>
  </si>
  <si>
    <t>Difference in balance</t>
  </si>
  <si>
    <t>Invoices not recorded in Hansa Leather</t>
  </si>
  <si>
    <t>Total of Missing Invoices</t>
  </si>
  <si>
    <t>S.T Brother ( Malik Shahid )</t>
  </si>
  <si>
    <t>Period 15-04-2021 to 13-09-2021</t>
  </si>
  <si>
    <t>Balance as per S.T Brother</t>
  </si>
  <si>
    <t xml:space="preserve">Balance as per S.T Brother </t>
  </si>
  <si>
    <t>INV# 2172          ( 96,680 - 90,200)</t>
  </si>
  <si>
    <t>18/07/21</t>
  </si>
  <si>
    <t>24/07/21</t>
  </si>
  <si>
    <t>17/08/21</t>
  </si>
  <si>
    <t>30/08/21</t>
  </si>
  <si>
    <t>31/08/21</t>
  </si>
  <si>
    <t>29/07/21</t>
  </si>
  <si>
    <t>Total of Rate Difference  Invoices</t>
  </si>
  <si>
    <t>INV# 2647           ( 49,200 - 41,000)</t>
  </si>
  <si>
    <t>INV# 2590           ( 77,400 - 64,500 )</t>
  </si>
  <si>
    <t>INV# 2498           ( 89,160 -74,300 )</t>
  </si>
  <si>
    <t>INV# 2407           ( 79,930 - 69,130 )</t>
  </si>
  <si>
    <t>INV# 2332           ( 50,000 - 45,000 )</t>
  </si>
  <si>
    <t>INV# 2283           ( 137,650 - 125,050)</t>
  </si>
  <si>
    <t>INV# 2368           ( 76,080 - 63,400 )</t>
  </si>
  <si>
    <t>inv# 2217           ( 125,400 - 114,400 )</t>
  </si>
  <si>
    <t>Hansa Leather Garments</t>
  </si>
  <si>
    <t xml:space="preserve">Balance as per Hansa Leather Garments 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</si>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</sst>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name val="Arial"/>
      <family val="2"/>
      <scheme val="minor"/>
    </font>
    <font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right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right"/>
    </xf>
    <xf numFmtId="0" fontId="4" fillId="0" borderId="1" xfId="0" applyFont="1" applyBorder="1"/>
    <xf numFmtId="164" fontId="4" fillId="0" borderId="2" xfId="1" applyNumberFormat="1" applyFont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64" fontId="2" fillId="4" borderId="5" xfId="1" applyNumberFormat="1" applyFont="1" applyFill="1" applyBorder="1" applyAlignment="1">
      <alignment horizontal="right"/>
    </xf>
    <xf numFmtId="43" fontId="0" fillId="0" borderId="0" xfId="1" applyFont="1"/>
    <xf numFmtId="0" fontId="5" fillId="0" borderId="1" xfId="0" applyFont="1" applyBorder="1"/>
    <xf numFmtId="0" fontId="3" fillId="0" borderId="1" xfId="0" applyFont="1" applyBorder="1"/>
    <xf numFmtId="0" fontId="3" fillId="4" borderId="1" xfId="0" applyFont="1" applyFill="1" applyBorder="1" applyAlignment="1">
      <alignment horizontal="left"/>
    </xf>
    <xf numFmtId="164" fontId="3" fillId="4" borderId="5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6" fillId="2" borderId="1" xfId="0" applyFont="1" applyFill="1" applyBorder="1"/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5" xfId="1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164" fontId="2" fillId="5" borderId="5" xfId="1" applyNumberFormat="1" applyFont="1" applyFill="1" applyBorder="1" applyAlignment="1">
      <alignment horizontal="right"/>
    </xf>
    <xf numFmtId="164" fontId="0" fillId="0" borderId="0" xfId="0" applyNumberFormat="1"/>
    <xf numFmtId="0" fontId="9" fillId="3" borderId="1" xfId="2" applyFont="1" applyFill="1" applyBorder="1"/>
    <xf numFmtId="0" fontId="6" fillId="6" borderId="1" xfId="0" applyFont="1" applyFill="1" applyBorder="1"/>
    <xf numFmtId="164" fontId="6" fillId="6" borderId="1" xfId="1" applyNumberFormat="1" applyFont="1" applyFill="1" applyBorder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/>
    <xf numFmtId="164" fontId="3" fillId="0" borderId="0" xfId="1" applyNumberFormat="1" applyFont="1" applyBorder="1" applyAlignment="1">
      <alignment horizontal="right"/>
    </xf>
    <xf numFmtId="0" fontId="10" fillId="0" borderId="1" xfId="0" applyFont="1" applyBorder="1"/>
    <xf numFmtId="164" fontId="10" fillId="0" borderId="1" xfId="1" applyNumberFormat="1" applyFont="1" applyBorder="1" applyAlignment="1">
      <alignment horizontal="right"/>
    </xf>
    <xf numFmtId="0" fontId="10" fillId="0" borderId="1" xfId="0" applyFont="1" applyFill="1" applyBorder="1"/>
    <xf numFmtId="0" fontId="11" fillId="0" borderId="1" xfId="0" applyFont="1" applyFill="1" applyBorder="1"/>
    <xf numFmtId="0" fontId="0" fillId="0" borderId="1" xfId="0" applyBorder="1" applyAlignment="1">
      <alignment horizontal="right"/>
    </xf>
    <xf numFmtId="164" fontId="0" fillId="0" borderId="4" xfId="1" applyNumberFormat="1" applyFont="1" applyBorder="1"/>
    <xf numFmtId="164" fontId="3" fillId="4" borderId="4" xfId="1" applyNumberFormat="1" applyFont="1" applyFill="1" applyBorder="1" applyAlignment="1">
      <alignment horizontal="right"/>
    </xf>
    <xf numFmtId="164" fontId="3" fillId="0" borderId="4" xfId="1" applyNumberFormat="1" applyFont="1" applyBorder="1"/>
    <xf numFmtId="164" fontId="7" fillId="0" borderId="4" xfId="1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1" fillId="0" borderId="1" xfId="0" applyFont="1" applyBorder="1"/>
    <xf numFmtId="14" fontId="0" fillId="0" borderId="1" xfId="0" applyNumberForma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11" fillId="0" borderId="1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8" sqref="A1:XFD1048576"/>
    </sheetView>
  </sheetViews>
  <sheetFormatPr defaultRowHeight="14.25" x14ac:dyDescent="0.2"/>
  <cols>
    <col min="1" max="1" width="35" customWidth="1"/>
    <col min="2" max="2" width="10.625" style="1" bestFit="1" customWidth="1"/>
  </cols>
  <sheetData>
    <row r="1" spans="1:3" ht="24.95" customHeight="1" x14ac:dyDescent="0.3">
      <c r="A1" s="46" t="s">
        <v>7</v>
      </c>
      <c r="B1" s="46"/>
    </row>
    <row r="2" spans="1:3" ht="24.95" customHeight="1" x14ac:dyDescent="0.25">
      <c r="A2" s="47" t="s">
        <v>0</v>
      </c>
      <c r="B2" s="47"/>
      <c r="C2" s="2"/>
    </row>
    <row r="3" spans="1:3" ht="24.95" customHeight="1" x14ac:dyDescent="0.25">
      <c r="A3" s="48" t="s">
        <v>11</v>
      </c>
      <c r="B3" s="49"/>
      <c r="C3" s="2"/>
    </row>
    <row r="4" spans="1:3" ht="24.95" customHeight="1" x14ac:dyDescent="0.25">
      <c r="A4" s="3" t="s">
        <v>8</v>
      </c>
      <c r="B4" s="3" t="s">
        <v>9</v>
      </c>
      <c r="C4" s="2"/>
    </row>
    <row r="5" spans="1:3" ht="24.95" customHeight="1" x14ac:dyDescent="0.2">
      <c r="A5" s="4" t="s">
        <v>1</v>
      </c>
      <c r="B5" s="5">
        <v>39429</v>
      </c>
    </row>
    <row r="6" spans="1:3" ht="24.95" customHeight="1" x14ac:dyDescent="0.2">
      <c r="A6" s="4" t="s">
        <v>2</v>
      </c>
      <c r="B6" s="5" t="s">
        <v>3</v>
      </c>
    </row>
    <row r="7" spans="1:3" ht="24.95" customHeight="1" x14ac:dyDescent="0.2">
      <c r="A7" s="6" t="s">
        <v>4</v>
      </c>
      <c r="B7" s="7">
        <v>39429</v>
      </c>
    </row>
    <row r="8" spans="1:3" ht="24.95" customHeight="1" x14ac:dyDescent="0.2">
      <c r="A8" s="4" t="s">
        <v>5</v>
      </c>
      <c r="B8" s="5"/>
    </row>
    <row r="9" spans="1:3" ht="24.95" customHeight="1" x14ac:dyDescent="0.25">
      <c r="A9" s="8" t="s">
        <v>6</v>
      </c>
      <c r="B9" s="5"/>
    </row>
    <row r="10" spans="1:3" ht="24.95" customHeight="1" x14ac:dyDescent="0.25">
      <c r="A10" s="11">
        <v>2124</v>
      </c>
      <c r="B10" s="10">
        <v>5850</v>
      </c>
    </row>
    <row r="11" spans="1:3" ht="24.95" customHeight="1" x14ac:dyDescent="0.25">
      <c r="A11" s="11">
        <v>2171</v>
      </c>
      <c r="B11" s="10">
        <v>7313</v>
      </c>
    </row>
    <row r="12" spans="1:3" ht="24.95" customHeight="1" x14ac:dyDescent="0.25">
      <c r="A12" s="11">
        <v>690</v>
      </c>
      <c r="B12" s="10">
        <v>26267</v>
      </c>
    </row>
    <row r="13" spans="1:3" ht="24.95" customHeight="1" thickBot="1" x14ac:dyDescent="0.3">
      <c r="A13" s="8" t="s">
        <v>10</v>
      </c>
      <c r="B13" s="9">
        <f>SUM(B10:B12)</f>
        <v>39430</v>
      </c>
    </row>
    <row r="14" spans="1:3" ht="15" thickTop="1" x14ac:dyDescent="0.2"/>
  </sheetData>
  <mergeCells count="3">
    <mergeCell ref="A1:B1"/>
    <mergeCell ref="A2:B2"/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69" zoomScale="90" zoomScaleNormal="90" workbookViewId="0">
      <selection activeCell="B92" sqref="B92"/>
    </sheetView>
  </sheetViews>
  <sheetFormatPr defaultRowHeight="14.25" x14ac:dyDescent="0.2"/>
  <cols>
    <col min="1" max="1" width="12.375" bestFit="1" customWidth="1"/>
    <col min="2" max="2" width="48.375" customWidth="1"/>
    <col min="3" max="3" width="18.25" style="1" customWidth="1"/>
    <col min="9" max="9" width="12.125" style="14" bestFit="1" customWidth="1"/>
  </cols>
  <sheetData>
    <row r="1" spans="1:4" ht="30" customHeight="1" x14ac:dyDescent="0.35">
      <c r="A1" s="51" t="s">
        <v>7</v>
      </c>
      <c r="B1" s="51"/>
      <c r="C1" s="51"/>
    </row>
    <row r="2" spans="1:4" ht="24.95" customHeight="1" x14ac:dyDescent="0.3">
      <c r="A2" s="52" t="s">
        <v>12</v>
      </c>
      <c r="B2" s="52"/>
      <c r="C2" s="52"/>
      <c r="D2" s="2"/>
    </row>
    <row r="3" spans="1:4" ht="24.95" customHeight="1" x14ac:dyDescent="0.25">
      <c r="A3" s="50" t="s">
        <v>30</v>
      </c>
      <c r="B3" s="50"/>
      <c r="C3" s="50"/>
      <c r="D3" s="2"/>
    </row>
    <row r="4" spans="1:4" ht="24.95" customHeight="1" x14ac:dyDescent="0.25">
      <c r="A4" s="15" t="s">
        <v>23</v>
      </c>
      <c r="B4" s="22" t="s">
        <v>8</v>
      </c>
      <c r="C4" s="22" t="s">
        <v>9</v>
      </c>
      <c r="D4" s="2"/>
    </row>
    <row r="5" spans="1:4" ht="24.95" customHeight="1" x14ac:dyDescent="0.25">
      <c r="A5" s="31"/>
      <c r="B5" s="15" t="s">
        <v>13</v>
      </c>
      <c r="C5" s="20">
        <v>499167</v>
      </c>
    </row>
    <row r="6" spans="1:4" ht="24.95" customHeight="1" x14ac:dyDescent="0.25">
      <c r="A6" s="31"/>
      <c r="B6" s="15" t="s">
        <v>24</v>
      </c>
      <c r="C6" s="20"/>
    </row>
    <row r="7" spans="1:4" ht="24.95" customHeight="1" x14ac:dyDescent="0.25">
      <c r="A7" s="33">
        <v>44251</v>
      </c>
      <c r="B7" s="29" t="s">
        <v>25</v>
      </c>
      <c r="C7" s="30">
        <v>11000</v>
      </c>
    </row>
    <row r="8" spans="1:4" ht="24.95" customHeight="1" x14ac:dyDescent="0.3">
      <c r="A8" s="31"/>
      <c r="B8" s="16" t="s">
        <v>18</v>
      </c>
      <c r="C8" s="5"/>
    </row>
    <row r="9" spans="1:4" ht="24.95" customHeight="1" x14ac:dyDescent="0.25">
      <c r="A9" s="33">
        <v>44281</v>
      </c>
      <c r="B9" s="28" t="s">
        <v>19</v>
      </c>
      <c r="C9" s="10">
        <v>-36120</v>
      </c>
    </row>
    <row r="10" spans="1:4" ht="24.95" customHeight="1" x14ac:dyDescent="0.25">
      <c r="A10" s="33">
        <v>44317</v>
      </c>
      <c r="B10" s="23" t="s">
        <v>14</v>
      </c>
      <c r="C10" s="24">
        <v>-56349</v>
      </c>
    </row>
    <row r="11" spans="1:4" ht="24.95" customHeight="1" x14ac:dyDescent="0.3">
      <c r="A11" s="8"/>
      <c r="B11" s="17" t="s">
        <v>17</v>
      </c>
      <c r="C11" s="13"/>
    </row>
    <row r="12" spans="1:4" ht="24.95" customHeight="1" x14ac:dyDescent="0.25">
      <c r="A12" s="33">
        <v>44226</v>
      </c>
      <c r="B12" s="25" t="s">
        <v>15</v>
      </c>
      <c r="C12" s="26">
        <v>-36000</v>
      </c>
    </row>
    <row r="13" spans="1:4" ht="24.95" customHeight="1" x14ac:dyDescent="0.25">
      <c r="A13" s="33">
        <v>44222</v>
      </c>
      <c r="B13" s="25" t="s">
        <v>16</v>
      </c>
      <c r="C13" s="26">
        <v>-73350</v>
      </c>
    </row>
    <row r="14" spans="1:4" ht="24.95" customHeight="1" x14ac:dyDescent="0.25">
      <c r="A14" s="33">
        <v>43769</v>
      </c>
      <c r="B14" s="25" t="s">
        <v>20</v>
      </c>
      <c r="C14" s="26">
        <v>-3500</v>
      </c>
    </row>
    <row r="15" spans="1:4" ht="24.95" customHeight="1" x14ac:dyDescent="0.25">
      <c r="A15" s="33">
        <v>43739</v>
      </c>
      <c r="B15" s="25" t="s">
        <v>21</v>
      </c>
      <c r="C15" s="26">
        <v>-3000</v>
      </c>
    </row>
    <row r="16" spans="1:4" ht="24.95" customHeight="1" x14ac:dyDescent="0.25">
      <c r="A16" s="33">
        <v>43012</v>
      </c>
      <c r="B16" s="25" t="s">
        <v>22</v>
      </c>
      <c r="C16" s="26">
        <v>-18480</v>
      </c>
    </row>
    <row r="17" spans="1:9" ht="24.95" customHeight="1" x14ac:dyDescent="0.25">
      <c r="A17" s="33">
        <v>42493</v>
      </c>
      <c r="B17" s="25" t="s">
        <v>22</v>
      </c>
      <c r="C17" s="26">
        <v>-1300</v>
      </c>
    </row>
    <row r="18" spans="1:9" ht="24.95" customHeight="1" x14ac:dyDescent="0.25">
      <c r="A18" s="33">
        <v>42474</v>
      </c>
      <c r="B18" s="25" t="s">
        <v>22</v>
      </c>
      <c r="C18" s="26">
        <v>-500</v>
      </c>
    </row>
    <row r="19" spans="1:9" ht="24.95" customHeight="1" x14ac:dyDescent="0.2">
      <c r="A19" s="32"/>
      <c r="B19" s="25" t="s">
        <v>27</v>
      </c>
      <c r="C19" s="26">
        <v>-406</v>
      </c>
    </row>
    <row r="20" spans="1:9" ht="24.95" customHeight="1" x14ac:dyDescent="0.3">
      <c r="A20" s="31"/>
      <c r="B20" s="17" t="s">
        <v>28</v>
      </c>
      <c r="C20" s="18">
        <f>SUM(C5:C19)</f>
        <v>281162</v>
      </c>
      <c r="E20" s="27">
        <f>+C20-C24</f>
        <v>2</v>
      </c>
    </row>
    <row r="21" spans="1:9" ht="34.5" customHeight="1" x14ac:dyDescent="0.25">
      <c r="A21" s="31"/>
      <c r="B21" s="12"/>
      <c r="C21" s="13"/>
      <c r="E21">
        <v>406</v>
      </c>
    </row>
    <row r="22" spans="1:9" ht="24.95" customHeight="1" x14ac:dyDescent="0.3">
      <c r="A22" s="31"/>
      <c r="B22" s="16" t="s">
        <v>2</v>
      </c>
      <c r="C22" s="19">
        <v>112200</v>
      </c>
    </row>
    <row r="23" spans="1:9" ht="24.95" customHeight="1" x14ac:dyDescent="0.25">
      <c r="A23" s="33">
        <v>44337</v>
      </c>
      <c r="B23" s="21" t="s">
        <v>26</v>
      </c>
      <c r="C23" s="7">
        <v>168960</v>
      </c>
    </row>
    <row r="24" spans="1:9" ht="24.95" customHeight="1" x14ac:dyDescent="0.3">
      <c r="A24" s="31"/>
      <c r="B24" s="16" t="s">
        <v>29</v>
      </c>
      <c r="C24" s="19">
        <f>+C23+C22</f>
        <v>281160</v>
      </c>
    </row>
    <row r="25" spans="1:9" x14ac:dyDescent="0.2">
      <c r="G25">
        <v>544561</v>
      </c>
      <c r="I25" s="14">
        <v>224400</v>
      </c>
    </row>
    <row r="26" spans="1:9" x14ac:dyDescent="0.2">
      <c r="G26" t="e">
        <f>+#REF!-G25</f>
        <v>#REF!</v>
      </c>
      <c r="I26" s="14">
        <f>SUM(I25:I25)</f>
        <v>224400</v>
      </c>
    </row>
    <row r="29" spans="1:9" ht="23.25" x14ac:dyDescent="0.35">
      <c r="A29" s="51" t="s">
        <v>7</v>
      </c>
      <c r="B29" s="51"/>
      <c r="C29" s="51"/>
    </row>
    <row r="30" spans="1:9" ht="20.25" x14ac:dyDescent="0.3">
      <c r="A30" s="52" t="s">
        <v>31</v>
      </c>
      <c r="B30" s="52"/>
      <c r="C30" s="52"/>
    </row>
    <row r="31" spans="1:9" ht="18" x14ac:dyDescent="0.25">
      <c r="A31" s="50" t="s">
        <v>32</v>
      </c>
      <c r="B31" s="50"/>
      <c r="C31" s="50"/>
    </row>
    <row r="32" spans="1:9" ht="18" x14ac:dyDescent="0.25">
      <c r="A32" s="15" t="s">
        <v>23</v>
      </c>
      <c r="B32" s="22" t="s">
        <v>8</v>
      </c>
      <c r="C32" s="22" t="s">
        <v>9</v>
      </c>
    </row>
    <row r="33" spans="1:3" ht="20.25" x14ac:dyDescent="0.3">
      <c r="A33" s="31"/>
      <c r="B33" s="16" t="s">
        <v>33</v>
      </c>
      <c r="C33" s="19">
        <v>4575610</v>
      </c>
    </row>
    <row r="34" spans="1:3" ht="20.25" x14ac:dyDescent="0.3">
      <c r="A34" s="31"/>
      <c r="B34" s="16" t="s">
        <v>2</v>
      </c>
      <c r="C34" s="19">
        <v>2579992</v>
      </c>
    </row>
    <row r="35" spans="1:3" ht="23.25" x14ac:dyDescent="0.35">
      <c r="A35" s="31"/>
      <c r="B35" s="44" t="s">
        <v>41</v>
      </c>
      <c r="C35" s="19">
        <f>+C33-C34</f>
        <v>1995618</v>
      </c>
    </row>
    <row r="36" spans="1:3" ht="18" x14ac:dyDescent="0.25">
      <c r="A36" s="31"/>
      <c r="B36" s="45" t="s">
        <v>42</v>
      </c>
      <c r="C36" s="20"/>
    </row>
    <row r="37" spans="1:3" ht="20.25" x14ac:dyDescent="0.3">
      <c r="A37" s="32">
        <v>44415</v>
      </c>
      <c r="B37" s="35" t="s">
        <v>37</v>
      </c>
      <c r="C37" s="36">
        <v>604890</v>
      </c>
    </row>
    <row r="38" spans="1:3" ht="20.25" x14ac:dyDescent="0.3">
      <c r="A38" s="32">
        <v>44262</v>
      </c>
      <c r="B38" s="35" t="s">
        <v>34</v>
      </c>
      <c r="C38" s="36">
        <v>360438</v>
      </c>
    </row>
    <row r="39" spans="1:3" ht="20.25" x14ac:dyDescent="0.3">
      <c r="A39" s="32">
        <v>44262</v>
      </c>
      <c r="B39" s="35" t="s">
        <v>36</v>
      </c>
      <c r="C39" s="36">
        <v>475640</v>
      </c>
    </row>
    <row r="40" spans="1:3" ht="20.25" x14ac:dyDescent="0.3">
      <c r="A40" s="39" t="s">
        <v>40</v>
      </c>
      <c r="B40" s="35" t="s">
        <v>35</v>
      </c>
      <c r="C40" s="36">
        <v>554647</v>
      </c>
    </row>
    <row r="41" spans="1:3" ht="20.25" x14ac:dyDescent="0.3">
      <c r="A41" s="39"/>
      <c r="B41" s="16" t="s">
        <v>43</v>
      </c>
      <c r="C41" s="36">
        <f>+C40+C39+C38+C37</f>
        <v>1995615</v>
      </c>
    </row>
    <row r="42" spans="1:3" ht="20.25" x14ac:dyDescent="0.3">
      <c r="A42" s="31"/>
      <c r="B42" s="16" t="s">
        <v>29</v>
      </c>
      <c r="C42" s="19">
        <f>+C41+C34</f>
        <v>4575607</v>
      </c>
    </row>
    <row r="43" spans="1:3" ht="20.25" x14ac:dyDescent="0.3">
      <c r="A43" s="31"/>
      <c r="B43" s="16"/>
      <c r="C43" s="34"/>
    </row>
    <row r="44" spans="1:3" ht="26.25" x14ac:dyDescent="0.4">
      <c r="A44" s="31"/>
      <c r="B44" s="38" t="s">
        <v>38</v>
      </c>
      <c r="C44" s="40"/>
    </row>
    <row r="45" spans="1:3" ht="20.25" x14ac:dyDescent="0.3">
      <c r="A45" s="31"/>
      <c r="B45" s="37" t="s">
        <v>31</v>
      </c>
      <c r="C45" s="41">
        <v>4575610</v>
      </c>
    </row>
    <row r="46" spans="1:3" ht="20.25" x14ac:dyDescent="0.3">
      <c r="A46" s="31"/>
      <c r="B46" s="37" t="s">
        <v>39</v>
      </c>
      <c r="C46" s="42">
        <v>4575607</v>
      </c>
    </row>
    <row r="47" spans="1:3" ht="23.25" x14ac:dyDescent="0.35">
      <c r="A47" s="31"/>
      <c r="B47" s="31"/>
      <c r="C47" s="43">
        <f>+C45-C46</f>
        <v>3</v>
      </c>
    </row>
    <row r="50" spans="1:3" ht="23.25" x14ac:dyDescent="0.35">
      <c r="A50" s="51" t="s">
        <v>7</v>
      </c>
      <c r="B50" s="51"/>
      <c r="C50" s="51"/>
    </row>
    <row r="51" spans="1:3" ht="20.25" x14ac:dyDescent="0.3">
      <c r="A51" s="52" t="s">
        <v>44</v>
      </c>
      <c r="B51" s="52"/>
      <c r="C51" s="52"/>
    </row>
    <row r="52" spans="1:3" ht="18" x14ac:dyDescent="0.25">
      <c r="A52" s="50" t="s">
        <v>45</v>
      </c>
      <c r="B52" s="50"/>
      <c r="C52" s="50"/>
    </row>
    <row r="53" spans="1:3" ht="18" x14ac:dyDescent="0.25">
      <c r="A53" s="15" t="s">
        <v>23</v>
      </c>
      <c r="B53" s="22" t="s">
        <v>8</v>
      </c>
      <c r="C53" s="22" t="s">
        <v>9</v>
      </c>
    </row>
    <row r="54" spans="1:3" ht="18" x14ac:dyDescent="0.25">
      <c r="A54" s="31"/>
      <c r="B54" s="15" t="s">
        <v>46</v>
      </c>
      <c r="C54" s="20">
        <v>687940</v>
      </c>
    </row>
    <row r="55" spans="1:3" ht="18" x14ac:dyDescent="0.25">
      <c r="A55" s="31"/>
      <c r="B55" s="15" t="s">
        <v>24</v>
      </c>
      <c r="C55" s="20"/>
    </row>
    <row r="56" spans="1:3" ht="18" x14ac:dyDescent="0.25">
      <c r="A56" s="33">
        <v>44251</v>
      </c>
      <c r="B56" s="29" t="s">
        <v>25</v>
      </c>
      <c r="C56" s="30">
        <v>11000</v>
      </c>
    </row>
    <row r="57" spans="1:3" ht="20.25" x14ac:dyDescent="0.3">
      <c r="A57" s="31"/>
      <c r="B57" s="16" t="s">
        <v>18</v>
      </c>
      <c r="C57" s="5"/>
    </row>
    <row r="58" spans="1:3" ht="15.75" x14ac:dyDescent="0.25">
      <c r="A58" s="33">
        <v>44281</v>
      </c>
      <c r="B58" s="28" t="s">
        <v>19</v>
      </c>
      <c r="C58" s="10">
        <v>-36120</v>
      </c>
    </row>
    <row r="59" spans="1:3" ht="15.75" x14ac:dyDescent="0.25">
      <c r="A59" s="33">
        <v>44317</v>
      </c>
      <c r="B59" s="23" t="s">
        <v>14</v>
      </c>
      <c r="C59" s="24">
        <v>-56349</v>
      </c>
    </row>
    <row r="60" spans="1:3" ht="20.25" x14ac:dyDescent="0.3">
      <c r="A60" s="8"/>
      <c r="B60" s="17" t="s">
        <v>17</v>
      </c>
      <c r="C60" s="13"/>
    </row>
    <row r="61" spans="1:3" ht="15.75" x14ac:dyDescent="0.25">
      <c r="A61" s="33">
        <v>44226</v>
      </c>
      <c r="B61" s="25" t="s">
        <v>15</v>
      </c>
      <c r="C61" s="26">
        <v>-36000</v>
      </c>
    </row>
    <row r="62" spans="1:3" ht="15.75" x14ac:dyDescent="0.25">
      <c r="A62" s="33">
        <v>44222</v>
      </c>
      <c r="B62" s="25" t="s">
        <v>16</v>
      </c>
      <c r="C62" s="26">
        <v>-73350</v>
      </c>
    </row>
    <row r="63" spans="1:3" ht="15.75" x14ac:dyDescent="0.25">
      <c r="A63" s="33">
        <v>43769</v>
      </c>
      <c r="B63" s="25" t="s">
        <v>20</v>
      </c>
      <c r="C63" s="26">
        <v>-3500</v>
      </c>
    </row>
    <row r="64" spans="1:3" ht="15.75" x14ac:dyDescent="0.25">
      <c r="A64" s="33">
        <v>43739</v>
      </c>
      <c r="B64" s="25" t="s">
        <v>21</v>
      </c>
      <c r="C64" s="26">
        <v>-3000</v>
      </c>
    </row>
    <row r="65" spans="1:5" ht="15.75" x14ac:dyDescent="0.25">
      <c r="A65" s="33">
        <v>43012</v>
      </c>
      <c r="B65" s="25" t="s">
        <v>22</v>
      </c>
      <c r="C65" s="26">
        <v>-18480</v>
      </c>
    </row>
    <row r="66" spans="1:5" ht="15.75" x14ac:dyDescent="0.25">
      <c r="A66" s="33">
        <v>42493</v>
      </c>
      <c r="B66" s="25" t="s">
        <v>22</v>
      </c>
      <c r="C66" s="26">
        <v>-1300</v>
      </c>
    </row>
    <row r="67" spans="1:5" ht="15.75" x14ac:dyDescent="0.25">
      <c r="A67" s="33">
        <v>42474</v>
      </c>
      <c r="B67" s="25" t="s">
        <v>22</v>
      </c>
      <c r="C67" s="26">
        <v>-500</v>
      </c>
    </row>
    <row r="68" spans="1:5" ht="15" x14ac:dyDescent="0.2">
      <c r="A68" s="32"/>
      <c r="B68" s="25" t="s">
        <v>27</v>
      </c>
      <c r="C68" s="26">
        <v>-406</v>
      </c>
    </row>
    <row r="69" spans="1:5" ht="20.25" x14ac:dyDescent="0.3">
      <c r="A69" s="31"/>
      <c r="B69" s="17" t="s">
        <v>28</v>
      </c>
      <c r="C69" s="18">
        <f>SUM(C54:C68)</f>
        <v>469935</v>
      </c>
    </row>
    <row r="71" spans="1:5" ht="23.25" x14ac:dyDescent="0.35">
      <c r="A71" s="51" t="s">
        <v>7</v>
      </c>
      <c r="B71" s="51"/>
      <c r="C71" s="51"/>
    </row>
    <row r="72" spans="1:5" ht="20.25" x14ac:dyDescent="0.3">
      <c r="A72" s="52" t="s">
        <v>44</v>
      </c>
      <c r="B72" s="52"/>
      <c r="C72" s="52"/>
    </row>
    <row r="73" spans="1:5" ht="18" x14ac:dyDescent="0.25">
      <c r="A73" s="50" t="s">
        <v>45</v>
      </c>
      <c r="B73" s="50"/>
      <c r="C73" s="50"/>
    </row>
    <row r="74" spans="1:5" ht="18" x14ac:dyDescent="0.25">
      <c r="A74" s="15" t="s">
        <v>23</v>
      </c>
      <c r="B74" s="22" t="s">
        <v>8</v>
      </c>
      <c r="C74" s="22" t="s">
        <v>9</v>
      </c>
    </row>
    <row r="75" spans="1:5" ht="20.25" x14ac:dyDescent="0.3">
      <c r="A75" s="31"/>
      <c r="B75" s="16" t="s">
        <v>47</v>
      </c>
      <c r="C75" s="19">
        <v>687940</v>
      </c>
    </row>
    <row r="76" spans="1:5" ht="20.25" x14ac:dyDescent="0.3">
      <c r="A76" s="31"/>
      <c r="B76" s="15" t="s">
        <v>65</v>
      </c>
      <c r="C76" s="19">
        <v>593420</v>
      </c>
    </row>
    <row r="77" spans="1:5" ht="26.25" x14ac:dyDescent="0.4">
      <c r="A77" s="31"/>
      <c r="B77" s="44" t="s">
        <v>41</v>
      </c>
      <c r="C77" s="56">
        <f>+C75-C76</f>
        <v>94520</v>
      </c>
    </row>
    <row r="78" spans="1:5" ht="26.25" x14ac:dyDescent="0.4">
      <c r="A78" s="39"/>
      <c r="B78" s="53" t="s">
        <v>17</v>
      </c>
      <c r="C78" s="36"/>
    </row>
    <row r="79" spans="1:5" ht="20.25" x14ac:dyDescent="0.3">
      <c r="A79" s="54">
        <v>44537</v>
      </c>
      <c r="B79" s="16" t="s">
        <v>48</v>
      </c>
      <c r="C79" s="36">
        <f>96680-90200</f>
        <v>6480</v>
      </c>
      <c r="E79">
        <v>137650</v>
      </c>
    </row>
    <row r="80" spans="1:5" ht="20.25" x14ac:dyDescent="0.3">
      <c r="A80" s="54">
        <v>44537</v>
      </c>
      <c r="B80" s="16" t="s">
        <v>63</v>
      </c>
      <c r="C80" s="36">
        <f>125400-114400</f>
        <v>11000</v>
      </c>
    </row>
    <row r="81" spans="1:3" ht="20.25" x14ac:dyDescent="0.3">
      <c r="A81" s="54" t="s">
        <v>54</v>
      </c>
      <c r="B81" s="16" t="s">
        <v>62</v>
      </c>
      <c r="C81" s="36">
        <f>76080-63400</f>
        <v>12680</v>
      </c>
    </row>
    <row r="82" spans="1:3" ht="20.25" x14ac:dyDescent="0.3">
      <c r="A82" s="39" t="s">
        <v>49</v>
      </c>
      <c r="B82" s="16" t="s">
        <v>61</v>
      </c>
      <c r="C82" s="36">
        <f>137650-125050</f>
        <v>12600</v>
      </c>
    </row>
    <row r="83" spans="1:3" ht="20.25" x14ac:dyDescent="0.3">
      <c r="A83" s="39" t="s">
        <v>49</v>
      </c>
      <c r="B83" s="16" t="s">
        <v>60</v>
      </c>
      <c r="C83" s="36">
        <f>50000-45000</f>
        <v>5000</v>
      </c>
    </row>
    <row r="84" spans="1:3" ht="20.25" x14ac:dyDescent="0.3">
      <c r="A84" s="39" t="s">
        <v>50</v>
      </c>
      <c r="B84" s="16" t="s">
        <v>59</v>
      </c>
      <c r="C84" s="36">
        <f>79930-69130</f>
        <v>10800</v>
      </c>
    </row>
    <row r="85" spans="1:3" ht="20.25" x14ac:dyDescent="0.3">
      <c r="A85" s="39" t="s">
        <v>51</v>
      </c>
      <c r="B85" s="16" t="s">
        <v>58</v>
      </c>
      <c r="C85" s="36">
        <f>89160-74300</f>
        <v>14860</v>
      </c>
    </row>
    <row r="86" spans="1:3" ht="20.25" x14ac:dyDescent="0.3">
      <c r="A86" s="39" t="s">
        <v>52</v>
      </c>
      <c r="B86" s="16" t="s">
        <v>57</v>
      </c>
      <c r="C86" s="36">
        <f>77400-64500</f>
        <v>12900</v>
      </c>
    </row>
    <row r="87" spans="1:3" ht="20.25" x14ac:dyDescent="0.3">
      <c r="A87" s="39" t="s">
        <v>53</v>
      </c>
      <c r="B87" s="16" t="s">
        <v>56</v>
      </c>
      <c r="C87" s="36">
        <f>49200-41000</f>
        <v>8200</v>
      </c>
    </row>
    <row r="88" spans="1:3" ht="23.25" x14ac:dyDescent="0.35">
      <c r="A88" s="39"/>
      <c r="B88" s="16" t="s">
        <v>55</v>
      </c>
      <c r="C88" s="55">
        <f>+C87+C86+C85+C84+C83+C82+C81+C80+C79</f>
        <v>94520</v>
      </c>
    </row>
    <row r="89" spans="1:3" ht="20.25" x14ac:dyDescent="0.3">
      <c r="A89" s="39"/>
      <c r="B89" s="16"/>
      <c r="C89" s="36"/>
    </row>
    <row r="90" spans="1:3" ht="20.25" x14ac:dyDescent="0.3">
      <c r="A90" s="31"/>
      <c r="B90" s="16"/>
      <c r="C90" s="19"/>
    </row>
    <row r="91" spans="1:3" ht="20.25" x14ac:dyDescent="0.3">
      <c r="A91" s="31"/>
      <c r="B91" s="16"/>
      <c r="C91" s="34"/>
    </row>
    <row r="92" spans="1:3" ht="26.25" x14ac:dyDescent="0.4">
      <c r="A92" s="31"/>
      <c r="B92" s="38" t="s">
        <v>38</v>
      </c>
      <c r="C92" s="40"/>
    </row>
    <row r="93" spans="1:3" ht="20.25" x14ac:dyDescent="0.3">
      <c r="A93" s="31"/>
      <c r="B93" s="37" t="s">
        <v>44</v>
      </c>
      <c r="C93" s="41">
        <v>593420</v>
      </c>
    </row>
    <row r="94" spans="1:3" ht="20.25" x14ac:dyDescent="0.3">
      <c r="A94" s="31"/>
      <c r="B94" s="37" t="s">
        <v>64</v>
      </c>
      <c r="C94" s="42">
        <v>593420</v>
      </c>
    </row>
    <row r="95" spans="1:3" ht="23.25" x14ac:dyDescent="0.2">
      <c r="A95" s="31"/>
      <c r="B95" s="31"/>
      <c r="C95" s="57" t="s">
        <v>66</v>
      </c>
    </row>
  </sheetData>
  <mergeCells count="12">
    <mergeCell ref="A73:C73"/>
    <mergeCell ref="A50:C50"/>
    <mergeCell ref="A51:C51"/>
    <mergeCell ref="A52:C52"/>
    <mergeCell ref="A71:C71"/>
    <mergeCell ref="A72:C72"/>
    <mergeCell ref="A31:C31"/>
    <mergeCell ref="A1:C1"/>
    <mergeCell ref="A2:C2"/>
    <mergeCell ref="A3:C3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Punjab Impex</vt:lpstr>
      <vt:lpstr>Blue Lines Cargo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2021-09-14T06:46:03Z</cp:lastPrinted>
  <dcterms:created xsi:type="dcterms:W3CDTF">2021-06-14T09:47:54Z</dcterms:created>
  <dcterms:modified xsi:type="dcterms:W3CDTF">2021-09-14T07:21:59Z</dcterms:modified>
</cp:coreProperties>
</file>